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9" i="1" l="1"/>
  <c r="D115" i="1" l="1"/>
  <c r="D114" i="1"/>
  <c r="D116" i="1" s="1"/>
  <c r="D117" i="1" l="1"/>
  <c r="D118" i="1" s="1"/>
  <c r="D119" i="1" s="1"/>
  <c r="D102" i="1" s="1"/>
  <c r="D97" i="1"/>
  <c r="D53" i="1"/>
  <c r="D52" i="1"/>
  <c r="D54" i="1" s="1"/>
  <c r="D55" i="1" l="1"/>
  <c r="D34" i="1" s="1"/>
  <c r="D123" i="1"/>
  <c r="D110" i="1" s="1"/>
  <c r="G88" i="1" s="1"/>
  <c r="D120" i="1"/>
  <c r="D106" i="1" s="1"/>
  <c r="C88" i="1" s="1"/>
  <c r="D56" i="1"/>
  <c r="D57" i="1" s="1"/>
  <c r="D58" i="1" s="1"/>
  <c r="D60" i="1" s="1"/>
  <c r="K88" i="1" l="1"/>
  <c r="D64" i="1"/>
  <c r="D48" i="1" s="1"/>
  <c r="G24" i="1" s="1"/>
  <c r="D61" i="1"/>
  <c r="D44" i="1" s="1"/>
  <c r="C24" i="1" s="1"/>
  <c r="D40" i="1"/>
  <c r="K24" i="1" l="1"/>
</calcChain>
</file>

<file path=xl/comments1.xml><?xml version="1.0" encoding="utf-8"?>
<comments xmlns="http://schemas.openxmlformats.org/spreadsheetml/2006/main">
  <authors>
    <author>作成者</author>
  </authors>
  <commentList>
    <comment ref="D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退職金支払金額
</t>
        </r>
        <r>
          <rPr>
            <sz val="9"/>
            <color indexed="81"/>
            <rFont val="ＭＳ Ｐゴシック"/>
            <family val="3"/>
            <charset val="128"/>
          </rPr>
          <t>退職手当等の収入金額を記入してください。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勤続年数
</t>
        </r>
        <r>
          <rPr>
            <sz val="9"/>
            <color indexed="81"/>
            <rFont val="ＭＳ Ｐゴシック"/>
            <family val="3"/>
            <charset val="128"/>
          </rPr>
          <t>端数の月は切上げて1年にしてください。</t>
        </r>
      </text>
    </comment>
    <comment ref="L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障害者加算
</t>
        </r>
        <r>
          <rPr>
            <sz val="9"/>
            <color indexed="81"/>
            <rFont val="ＭＳ Ｐゴシック"/>
            <family val="3"/>
            <charset val="128"/>
          </rPr>
          <t>在職中に障害者になったことによる退職者の場合は「はい」を選択してください。</t>
        </r>
      </text>
    </comment>
    <comment ref="D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退職金支払金額
</t>
        </r>
        <r>
          <rPr>
            <sz val="9"/>
            <color indexed="81"/>
            <rFont val="ＭＳ Ｐゴシック"/>
            <family val="3"/>
            <charset val="128"/>
          </rPr>
          <t>退職手当等の収入金額を記入してください。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勤続年数（５年以下）
</t>
        </r>
        <r>
          <rPr>
            <sz val="9"/>
            <color indexed="81"/>
            <rFont val="ＭＳ Ｐゴシック"/>
            <family val="3"/>
            <charset val="128"/>
          </rPr>
          <t>端数の月は切上げて1年にしてください。
プルダウンから選択してください。</t>
        </r>
      </text>
    </comment>
    <comment ref="L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障害者加算
</t>
        </r>
        <r>
          <rPr>
            <sz val="9"/>
            <color indexed="81"/>
            <rFont val="ＭＳ Ｐゴシック"/>
            <family val="3"/>
            <charset val="128"/>
          </rPr>
          <t>在職中に障害者になったことによる退職者の場合は「はい」を選択してください。</t>
        </r>
      </text>
    </comment>
  </commentList>
</comments>
</file>

<file path=xl/sharedStrings.xml><?xml version="1.0" encoding="utf-8"?>
<sst xmlns="http://schemas.openxmlformats.org/spreadsheetml/2006/main" count="180" uniqueCount="112">
  <si>
    <t>静岡県　伊豆の国市</t>
    <rPh sb="0" eb="3">
      <t>シズオカケン</t>
    </rPh>
    <rPh sb="4" eb="9">
      <t>イ</t>
    </rPh>
    <phoneticPr fontId="4"/>
  </si>
  <si>
    <r>
      <t>勤続年数５年以下の役員等</t>
    </r>
    <r>
      <rPr>
        <b/>
        <sz val="14"/>
        <color indexed="10"/>
        <rFont val="ＭＳ ゴシック"/>
        <family val="3"/>
        <charset val="128"/>
      </rPr>
      <t>以外</t>
    </r>
    <r>
      <rPr>
        <b/>
        <sz val="14"/>
        <rFont val="ＭＳ ゴシック"/>
        <family val="3"/>
        <charset val="128"/>
      </rPr>
      <t>の場合</t>
    </r>
    <rPh sb="0" eb="2">
      <t>キンゾク</t>
    </rPh>
    <rPh sb="2" eb="4">
      <t>ネンスウ</t>
    </rPh>
    <rPh sb="5" eb="6">
      <t>ネン</t>
    </rPh>
    <rPh sb="6" eb="8">
      <t>イカ</t>
    </rPh>
    <rPh sb="9" eb="11">
      <t>ヤクイン</t>
    </rPh>
    <rPh sb="11" eb="12">
      <t>トウ</t>
    </rPh>
    <rPh sb="12" eb="14">
      <t>イガイ</t>
    </rPh>
    <rPh sb="15" eb="17">
      <t>バアイ</t>
    </rPh>
    <phoneticPr fontId="4"/>
  </si>
  <si>
    <t>以下の（ア）、（イ）、（ウ）の項目を入力してください。</t>
  </si>
  <si>
    <t>退職金支払金額</t>
  </si>
  <si>
    <t>勤続年数</t>
  </si>
  <si>
    <t>障害者加算</t>
    <rPh sb="2" eb="3">
      <t>シャ</t>
    </rPh>
    <rPh sb="3" eb="5">
      <t>カサン</t>
    </rPh>
    <phoneticPr fontId="4"/>
  </si>
  <si>
    <t>（ア）</t>
  </si>
  <si>
    <t>円</t>
  </si>
  <si>
    <t>（イ）</t>
  </si>
  <si>
    <t>年</t>
  </si>
  <si>
    <t>（ウ）</t>
  </si>
  <si>
    <t>いいえ</t>
  </si>
  <si>
    <t>退職所得に対する市・県民税が自動計算されます。</t>
    <rPh sb="8" eb="9">
      <t>シ</t>
    </rPh>
    <rPh sb="10" eb="11">
      <t>ケン</t>
    </rPh>
    <phoneticPr fontId="4"/>
  </si>
  <si>
    <t>市民税</t>
    <rPh sb="0" eb="1">
      <t>シ</t>
    </rPh>
    <phoneticPr fontId="9"/>
  </si>
  <si>
    <t>＋</t>
  </si>
  <si>
    <t>県民税</t>
    <rPh sb="0" eb="1">
      <t>ケン</t>
    </rPh>
    <phoneticPr fontId="9"/>
  </si>
  <si>
    <t>＝</t>
  </si>
  <si>
    <t>市・県民税合計額</t>
    <rPh sb="0" eb="1">
      <t>シ</t>
    </rPh>
    <rPh sb="2" eb="4">
      <t>ケンミン</t>
    </rPh>
    <phoneticPr fontId="4"/>
  </si>
  <si>
    <t>以下の方法で計算しています。</t>
  </si>
  <si>
    <t>（エ）退職所得控除額</t>
  </si>
  <si>
    <t>勤続年数が20年以下の場合</t>
  </si>
  <si>
    <t>40万円×勤続年数（イ）【80万円に満たない時は80万円】</t>
  </si>
  <si>
    <t>勤続年数が20年を超える場合</t>
  </si>
  <si>
    <t>800万円＋70万円×（勤続年数（イ）－20年）</t>
  </si>
  <si>
    <t>※障害者になったことによる退職は上記金額に100万円が加算されます。</t>
  </si>
  <si>
    <t>（オ）退職所得金額</t>
  </si>
  <si>
    <t>※計算結果がマイナスの場合は、退職所得金額は０円になります。</t>
  </si>
  <si>
    <t>【千円未満切捨て】</t>
    <phoneticPr fontId="4"/>
  </si>
  <si>
    <t>（カ）市民税</t>
    <rPh sb="3" eb="4">
      <t>シ</t>
    </rPh>
    <phoneticPr fontId="9"/>
  </si>
  <si>
    <t>算出市民税（ク）＝退職所得金額（オ）×6％（税率）</t>
    <rPh sb="2" eb="3">
      <t>シ</t>
    </rPh>
    <phoneticPr fontId="4"/>
  </si>
  <si>
    <t>【百円未満切捨て】</t>
    <phoneticPr fontId="4"/>
  </si>
  <si>
    <t>（キ）県民税</t>
    <rPh sb="3" eb="4">
      <t>ケン</t>
    </rPh>
    <phoneticPr fontId="9"/>
  </si>
  <si>
    <t>算出県民税（コ）＝退職所得金額（オ）×4％（税率）</t>
    <rPh sb="2" eb="3">
      <t>ケン</t>
    </rPh>
    <phoneticPr fontId="4"/>
  </si>
  <si>
    <t>【百円未満切捨て】</t>
  </si>
  <si>
    <t>20年超年数</t>
  </si>
  <si>
    <t>D42</t>
    <phoneticPr fontId="4"/>
  </si>
  <si>
    <t>IF(H8&gt;20,H8-20,H8)</t>
    <phoneticPr fontId="4"/>
  </si>
  <si>
    <t>H8=勤続年数</t>
    <rPh sb="3" eb="5">
      <t>キンゾク</t>
    </rPh>
    <rPh sb="5" eb="7">
      <t>ネンスウ</t>
    </rPh>
    <phoneticPr fontId="4"/>
  </si>
  <si>
    <t>障害者加算</t>
  </si>
  <si>
    <t>D43</t>
    <phoneticPr fontId="4"/>
  </si>
  <si>
    <t>IF(L8="はい",1000000,0)</t>
  </si>
  <si>
    <t>L8=障害による退職</t>
    <rPh sb="3" eb="5">
      <t>ショウガイ</t>
    </rPh>
    <rPh sb="8" eb="10">
      <t>タイショク</t>
    </rPh>
    <phoneticPr fontId="4"/>
  </si>
  <si>
    <t>退職所得控除</t>
  </si>
  <si>
    <t>D44</t>
  </si>
  <si>
    <t>IF(H8&gt;20,(8000000+(700000*D46)),(400000*D46))</t>
    <phoneticPr fontId="4"/>
  </si>
  <si>
    <t>最終控除</t>
  </si>
  <si>
    <t>D45</t>
  </si>
  <si>
    <t>IF(D48&lt;800000,800000+D47,D48+D47)</t>
  </si>
  <si>
    <t>控除後</t>
  </si>
  <si>
    <t>D46</t>
  </si>
  <si>
    <t>(D8-D49)</t>
  </si>
  <si>
    <t>D8=退職金支払金額</t>
    <rPh sb="3" eb="6">
      <t>タイショクキン</t>
    </rPh>
    <rPh sb="6" eb="8">
      <t>シハラ</t>
    </rPh>
    <rPh sb="8" eb="10">
      <t>キンガク</t>
    </rPh>
    <phoneticPr fontId="4"/>
  </si>
  <si>
    <t>控除後2</t>
  </si>
  <si>
    <t>D47</t>
  </si>
  <si>
    <t>IF(D50&lt;0,0,D50)</t>
  </si>
  <si>
    <t>D48</t>
  </si>
  <si>
    <t>算出市民税</t>
    <rPh sb="2" eb="3">
      <t>シ</t>
    </rPh>
    <phoneticPr fontId="4"/>
  </si>
  <si>
    <t>D49</t>
  </si>
  <si>
    <t>ROUNDDOWN(D52*6%,-2)</t>
    <phoneticPr fontId="4"/>
  </si>
  <si>
    <t>税率控除</t>
  </si>
  <si>
    <t>D50</t>
  </si>
  <si>
    <t>D53*10%</t>
  </si>
  <si>
    <t>これが平成２４年１月からなくなる</t>
    <rPh sb="3" eb="5">
      <t>ヘイセイ</t>
    </rPh>
    <rPh sb="7" eb="8">
      <t>ネン</t>
    </rPh>
    <rPh sb="9" eb="10">
      <t>ガツ</t>
    </rPh>
    <phoneticPr fontId="4"/>
  </si>
  <si>
    <t>市民税</t>
    <rPh sb="0" eb="1">
      <t>シ</t>
    </rPh>
    <phoneticPr fontId="4"/>
  </si>
  <si>
    <t>D51</t>
  </si>
  <si>
    <t>ROUNDDOWN(D53-D54,-2)</t>
  </si>
  <si>
    <t>算出県民税</t>
    <rPh sb="2" eb="3">
      <t>ケン</t>
    </rPh>
    <phoneticPr fontId="4"/>
  </si>
  <si>
    <t>D52</t>
  </si>
  <si>
    <t>D52*4%</t>
  </si>
  <si>
    <t>D53</t>
  </si>
  <si>
    <t>D56*10%</t>
  </si>
  <si>
    <t>県民税</t>
    <rPh sb="0" eb="1">
      <t>ケン</t>
    </rPh>
    <phoneticPr fontId="4"/>
  </si>
  <si>
    <t>D54</t>
  </si>
  <si>
    <t>ROUNDDOWN(D56-D57,-2)</t>
  </si>
  <si>
    <t>勤続年数５年以下の役員等の場合</t>
    <phoneticPr fontId="4"/>
  </si>
  <si>
    <t>勤続年数が５年以下</t>
    <phoneticPr fontId="4"/>
  </si>
  <si>
    <t>（退職金支払金額（ア）－退職所得控除額（エ））</t>
    <phoneticPr fontId="4"/>
  </si>
  <si>
    <t>【百円未満切捨て】</t>
    <phoneticPr fontId="4"/>
  </si>
  <si>
    <t>D106</t>
    <phoneticPr fontId="4"/>
  </si>
  <si>
    <t>IF(H72&gt;20,H72-20,H72)</t>
    <phoneticPr fontId="4"/>
  </si>
  <si>
    <t>D107</t>
    <phoneticPr fontId="4"/>
  </si>
  <si>
    <t>IF(L72="はい",1000000,0)</t>
  </si>
  <si>
    <t>D108</t>
  </si>
  <si>
    <t>IF(H72&gt;20,(8000000+(700000*D106)),(400000*D106))</t>
  </si>
  <si>
    <t>D109</t>
  </si>
  <si>
    <t>IF(D108&lt;800000,800000+D107,D108+D107)</t>
  </si>
  <si>
    <t>D110</t>
  </si>
  <si>
    <t>(D72-D109)</t>
  </si>
  <si>
    <t>D111</t>
  </si>
  <si>
    <t>IF(D110&lt;0,0,D110)</t>
  </si>
  <si>
    <t>D113</t>
  </si>
  <si>
    <t>ROUNDDOWN(D112*6%,-2)</t>
  </si>
  <si>
    <t>D114</t>
  </si>
  <si>
    <t>D115</t>
  </si>
  <si>
    <t>D116</t>
  </si>
  <si>
    <t>D117</t>
  </si>
  <si>
    <t>D118</t>
  </si>
  <si>
    <r>
      <t>退職所得に係る住民税額計算表（令和４年１月１日以降適用）
【勤続年数５年以下の役員等</t>
    </r>
    <r>
      <rPr>
        <b/>
        <sz val="22"/>
        <color indexed="10"/>
        <rFont val="ＭＳ ゴシック"/>
        <family val="3"/>
        <charset val="128"/>
      </rPr>
      <t>以外</t>
    </r>
    <r>
      <rPr>
        <b/>
        <sz val="22"/>
        <rFont val="ＭＳ ゴシック"/>
        <family val="3"/>
        <charset val="128"/>
      </rPr>
      <t>の場合】</t>
    </r>
    <rPh sb="0" eb="2">
      <t>タイショク</t>
    </rPh>
    <rPh sb="2" eb="4">
      <t>ショトク</t>
    </rPh>
    <rPh sb="5" eb="6">
      <t>カカ</t>
    </rPh>
    <rPh sb="7" eb="10">
      <t>ジュウミンゼイ</t>
    </rPh>
    <rPh sb="10" eb="11">
      <t>ガク</t>
    </rPh>
    <rPh sb="11" eb="13">
      <t>ケイサン</t>
    </rPh>
    <rPh sb="13" eb="14">
      <t>ヒョウ</t>
    </rPh>
    <rPh sb="15" eb="16">
      <t>レイ</t>
    </rPh>
    <rPh sb="16" eb="17">
      <t>カズ</t>
    </rPh>
    <rPh sb="18" eb="19">
      <t>ネン</t>
    </rPh>
    <rPh sb="19" eb="20">
      <t>ヘイネン</t>
    </rPh>
    <rPh sb="20" eb="21">
      <t>ガツ</t>
    </rPh>
    <rPh sb="22" eb="25">
      <t>ニチイコウ</t>
    </rPh>
    <rPh sb="25" eb="27">
      <t>テキヨウ</t>
    </rPh>
    <phoneticPr fontId="4"/>
  </si>
  <si>
    <t>＜改正内容＞令和４年１月１日以降適用</t>
    <rPh sb="1" eb="3">
      <t>カイセイ</t>
    </rPh>
    <rPh sb="3" eb="5">
      <t>ナイヨウ</t>
    </rPh>
    <rPh sb="6" eb="7">
      <t>レイ</t>
    </rPh>
    <rPh sb="7" eb="8">
      <t>カズ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イコウ</t>
    </rPh>
    <rPh sb="16" eb="18">
      <t>テキヨウ</t>
    </rPh>
    <phoneticPr fontId="4"/>
  </si>
  <si>
    <t>退職所得に係る住民税額計算表（令和４年１月１日以降適用）
【勤続年数５年以下の役員等の場合】</t>
    <rPh sb="0" eb="2">
      <t>タイショク</t>
    </rPh>
    <rPh sb="2" eb="4">
      <t>ショトク</t>
    </rPh>
    <rPh sb="5" eb="6">
      <t>カカ</t>
    </rPh>
    <rPh sb="7" eb="10">
      <t>ジュウミンゼイ</t>
    </rPh>
    <rPh sb="10" eb="11">
      <t>ガク</t>
    </rPh>
    <rPh sb="11" eb="13">
      <t>ケイサン</t>
    </rPh>
    <rPh sb="13" eb="14">
      <t>ヒョウ</t>
    </rPh>
    <rPh sb="15" eb="16">
      <t>レイ</t>
    </rPh>
    <rPh sb="16" eb="17">
      <t>カズ</t>
    </rPh>
    <rPh sb="18" eb="19">
      <t>ネン</t>
    </rPh>
    <rPh sb="19" eb="20">
      <t>ヘイネン</t>
    </rPh>
    <rPh sb="20" eb="21">
      <t>ガツ</t>
    </rPh>
    <rPh sb="22" eb="25">
      <t>ニチイコウ</t>
    </rPh>
    <rPh sb="25" eb="27">
      <t>テキヨウ</t>
    </rPh>
    <phoneticPr fontId="4"/>
  </si>
  <si>
    <t>（退職金支払金額（ア）－退職所得控除額（エ））×1/2</t>
  </si>
  <si>
    <t>300万円以下の部分</t>
    <rPh sb="3" eb="5">
      <t>マンエン</t>
    </rPh>
    <rPh sb="5" eb="7">
      <t>イカ</t>
    </rPh>
    <rPh sb="8" eb="10">
      <t>ブブン</t>
    </rPh>
    <phoneticPr fontId="4"/>
  </si>
  <si>
    <t>300万円超の部分</t>
    <rPh sb="3" eb="5">
      <t>マンエン</t>
    </rPh>
    <rPh sb="5" eb="6">
      <t>コ</t>
    </rPh>
    <rPh sb="7" eb="9">
      <t>ブブン</t>
    </rPh>
    <phoneticPr fontId="2"/>
  </si>
  <si>
    <t>（退職金支払金額（ア）－退職所得控除額（エ））</t>
    <phoneticPr fontId="2"/>
  </si>
  <si>
    <t>２分の１</t>
    <phoneticPr fontId="2"/>
  </si>
  <si>
    <t>控除後300万円超か</t>
    <rPh sb="0" eb="2">
      <t>コウジョ</t>
    </rPh>
    <rPh sb="2" eb="3">
      <t>ゴ</t>
    </rPh>
    <rPh sb="6" eb="8">
      <t>マンエン</t>
    </rPh>
    <rPh sb="8" eb="9">
      <t>コ</t>
    </rPh>
    <phoneticPr fontId="2"/>
  </si>
  <si>
    <t>退職所得控除額</t>
    <rPh sb="6" eb="7">
      <t>ガク</t>
    </rPh>
    <phoneticPr fontId="2"/>
  </si>
  <si>
    <t>ROUNDDOWN(3000000*0.5,-3)</t>
    <phoneticPr fontId="2"/>
  </si>
  <si>
    <t>D58+D59</t>
    <phoneticPr fontId="2"/>
  </si>
  <si>
    <t>IF(D57&gt;3000000,D57-3000000,"")</t>
    <phoneticPr fontId="2"/>
  </si>
  <si>
    <t>①勤続年数が５年以下の特定役員等以外が支払いを受ける「役員退職手当等」に対する退職所得の課税方法について、退職所得控除額を控除した残額の２分の１とする措置は300万円以下の部分のみに限定されます。</t>
    <rPh sb="1" eb="3">
      <t>キンゾク</t>
    </rPh>
    <rPh sb="3" eb="5">
      <t>ネンスウ</t>
    </rPh>
    <rPh sb="7" eb="10">
      <t>ネンイカ</t>
    </rPh>
    <rPh sb="11" eb="16">
      <t>トクテイヤクイントウ</t>
    </rPh>
    <rPh sb="16" eb="18">
      <t>イガイ</t>
    </rPh>
    <rPh sb="19" eb="21">
      <t>シハライ</t>
    </rPh>
    <rPh sb="23" eb="24">
      <t>ウ</t>
    </rPh>
    <rPh sb="27" eb="29">
      <t>ヤクイン</t>
    </rPh>
    <rPh sb="29" eb="31">
      <t>タイショク</t>
    </rPh>
    <rPh sb="31" eb="33">
      <t>テアテ</t>
    </rPh>
    <rPh sb="33" eb="34">
      <t>トウ</t>
    </rPh>
    <rPh sb="36" eb="37">
      <t>タイ</t>
    </rPh>
    <rPh sb="39" eb="41">
      <t>タイショク</t>
    </rPh>
    <rPh sb="41" eb="43">
      <t>ショトク</t>
    </rPh>
    <rPh sb="44" eb="46">
      <t>カゼイ</t>
    </rPh>
    <rPh sb="46" eb="48">
      <t>ホウホウ</t>
    </rPh>
    <rPh sb="53" eb="55">
      <t>タイショク</t>
    </rPh>
    <rPh sb="55" eb="57">
      <t>ショトク</t>
    </rPh>
    <rPh sb="57" eb="59">
      <t>コウジョ</t>
    </rPh>
    <rPh sb="59" eb="60">
      <t>ガク</t>
    </rPh>
    <rPh sb="61" eb="63">
      <t>コウジョ</t>
    </rPh>
    <rPh sb="65" eb="67">
      <t>ザンガク</t>
    </rPh>
    <rPh sb="69" eb="70">
      <t>ブン</t>
    </rPh>
    <rPh sb="75" eb="77">
      <t>ソチ</t>
    </rPh>
    <rPh sb="81" eb="83">
      <t>マンエン</t>
    </rPh>
    <rPh sb="83" eb="85">
      <t>イカ</t>
    </rPh>
    <rPh sb="86" eb="88">
      <t>ブブン</t>
    </rPh>
    <rPh sb="91" eb="93">
      <t>ゲンテイ</t>
    </rPh>
    <phoneticPr fontId="4"/>
  </si>
  <si>
    <t>令和４年改正</t>
    <rPh sb="0" eb="2">
      <t>レイワ</t>
    </rPh>
    <rPh sb="3" eb="4">
      <t>ネン</t>
    </rPh>
    <rPh sb="4" eb="6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</si>
</sst>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ＭＳ Ｐゴシック"/>
      <family val="2"/>
      <scheme val="minor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76" fontId="7" fillId="0" borderId="9" xfId="0" applyNumberFormat="1" applyFont="1" applyFill="1" applyBorder="1" applyAlignment="1" applyProtection="1">
      <alignment horizontal="right" vertical="center"/>
      <protection locked="0"/>
    </xf>
    <xf numFmtId="176" fontId="7" fillId="0" borderId="9" xfId="0" applyNumberFormat="1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6" fillId="7" borderId="7" xfId="0" applyFont="1" applyFill="1" applyBorder="1" applyAlignment="1">
      <alignment vertical="center"/>
    </xf>
    <xf numFmtId="0" fontId="6" fillId="7" borderId="8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38" fontId="6" fillId="0" borderId="19" xfId="1" applyFont="1" applyBorder="1" applyAlignment="1">
      <alignment vertical="center"/>
    </xf>
    <xf numFmtId="38" fontId="6" fillId="2" borderId="19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2</xdr:row>
      <xdr:rowOff>219075</xdr:rowOff>
    </xdr:from>
    <xdr:to>
      <xdr:col>15</xdr:col>
      <xdr:colOff>9525</xdr:colOff>
      <xdr:row>4</xdr:row>
      <xdr:rowOff>104775</xdr:rowOff>
    </xdr:to>
    <xdr:pic>
      <xdr:nvPicPr>
        <xdr:cNvPr id="2" name="Picture 12" descr="iz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52525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69</xdr:row>
      <xdr:rowOff>219075</xdr:rowOff>
    </xdr:from>
    <xdr:to>
      <xdr:col>15</xdr:col>
      <xdr:colOff>9525</xdr:colOff>
      <xdr:row>71</xdr:row>
      <xdr:rowOff>104775</xdr:rowOff>
    </xdr:to>
    <xdr:pic>
      <xdr:nvPicPr>
        <xdr:cNvPr id="3" name="Picture 12" descr="iz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725275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35"/>
  <sheetViews>
    <sheetView tabSelected="1" workbookViewId="0">
      <selection activeCell="F113" sqref="F113"/>
    </sheetView>
  </sheetViews>
  <sheetFormatPr defaultRowHeight="13.5" x14ac:dyDescent="0.15"/>
  <cols>
    <col min="4" max="4" width="14.5" bestFit="1" customWidth="1"/>
  </cols>
  <sheetData>
    <row r="1" spans="1:16" ht="25.5" x14ac:dyDescent="0.15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5.5" x14ac:dyDescent="0.15">
      <c r="A2" s="48" t="s">
        <v>97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25.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50" t="s">
        <v>0</v>
      </c>
      <c r="L3" s="50"/>
      <c r="M3" s="50"/>
      <c r="N3" s="2"/>
      <c r="O3" s="2"/>
      <c r="P3" s="2"/>
    </row>
    <row r="4" spans="1:16" ht="25.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50"/>
      <c r="L4" s="50"/>
      <c r="M4" s="50"/>
      <c r="N4" s="2"/>
      <c r="O4" s="2"/>
      <c r="P4" s="2"/>
    </row>
    <row r="5" spans="1:16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50"/>
      <c r="L5" s="50"/>
      <c r="M5" s="50"/>
      <c r="N5" s="2"/>
      <c r="O5" s="2"/>
      <c r="P5" s="2"/>
    </row>
    <row r="6" spans="1:16" x14ac:dyDescent="0.15">
      <c r="A6" s="2"/>
      <c r="B6" s="51" t="s">
        <v>98</v>
      </c>
      <c r="C6" s="52"/>
      <c r="D6" s="52"/>
      <c r="E6" s="52"/>
      <c r="F6" s="52"/>
      <c r="G6" s="52"/>
      <c r="H6" s="52"/>
      <c r="I6" s="3"/>
      <c r="J6" s="3"/>
      <c r="K6" s="3"/>
      <c r="L6" s="3"/>
      <c r="M6" s="3"/>
      <c r="N6" s="3"/>
      <c r="O6" s="4"/>
      <c r="P6" s="2"/>
    </row>
    <row r="7" spans="1:16" ht="33" customHeight="1" x14ac:dyDescent="0.15">
      <c r="A7" s="2"/>
      <c r="B7" s="5"/>
      <c r="C7" s="53" t="s">
        <v>110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6"/>
      <c r="P7" s="2"/>
    </row>
    <row r="8" spans="1:16" ht="14.25" thickBot="1" x14ac:dyDescent="0.2">
      <c r="A8" s="2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2"/>
    </row>
    <row r="9" spans="1:16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17.25" x14ac:dyDescent="0.15">
      <c r="A11" s="47"/>
      <c r="B11" s="54" t="s">
        <v>1</v>
      </c>
      <c r="C11" s="54"/>
      <c r="D11" s="54"/>
      <c r="E11" s="54"/>
      <c r="F11" s="54"/>
      <c r="G11" s="54"/>
      <c r="H11" s="2"/>
      <c r="I11" s="2"/>
      <c r="J11" s="2"/>
      <c r="K11" s="10"/>
      <c r="L11" s="10"/>
      <c r="M11" s="10"/>
      <c r="N11" s="10"/>
      <c r="O11" s="10"/>
      <c r="P11" s="47"/>
    </row>
    <row r="12" spans="1:16" x14ac:dyDescent="0.15">
      <c r="A12" s="47"/>
      <c r="B12" s="11"/>
      <c r="C12" s="2"/>
      <c r="D12" s="2"/>
      <c r="E12" s="2"/>
      <c r="F12" s="2"/>
      <c r="G12" s="2"/>
      <c r="H12" s="2"/>
      <c r="I12" s="2"/>
      <c r="J12" s="2"/>
      <c r="K12" s="10"/>
      <c r="L12" s="10"/>
      <c r="M12" s="10"/>
      <c r="N12" s="10"/>
      <c r="O12" s="10"/>
      <c r="P12" s="47"/>
    </row>
    <row r="13" spans="1:16" x14ac:dyDescent="0.15">
      <c r="A13" s="47"/>
      <c r="B13" s="2"/>
      <c r="C13" s="2"/>
      <c r="D13" s="2"/>
      <c r="E13" s="2"/>
      <c r="F13" s="2"/>
      <c r="G13" s="2"/>
      <c r="H13" s="2"/>
      <c r="I13" s="2"/>
      <c r="J13" s="2"/>
      <c r="K13" s="10"/>
      <c r="L13" s="10"/>
      <c r="M13" s="10"/>
      <c r="N13" s="10"/>
      <c r="O13" s="10"/>
      <c r="P13" s="47"/>
    </row>
    <row r="14" spans="1:16" ht="14.25" thickBot="1" x14ac:dyDescent="0.2">
      <c r="A14" s="47"/>
      <c r="B14" s="11" t="s">
        <v>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7"/>
    </row>
    <row r="15" spans="1:16" x14ac:dyDescent="0.15">
      <c r="A15" s="47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2"/>
      <c r="P15" s="47"/>
    </row>
    <row r="16" spans="1:16" ht="14.25" thickBot="1" x14ac:dyDescent="0.2">
      <c r="A16" s="47"/>
      <c r="B16" s="15"/>
      <c r="C16" s="16" t="s">
        <v>3</v>
      </c>
      <c r="D16" s="17"/>
      <c r="E16" s="17"/>
      <c r="F16" s="17"/>
      <c r="G16" s="16" t="s">
        <v>4</v>
      </c>
      <c r="H16" s="17"/>
      <c r="I16" s="17"/>
      <c r="J16" s="17"/>
      <c r="K16" s="16" t="s">
        <v>5</v>
      </c>
      <c r="L16" s="17"/>
      <c r="M16" s="17"/>
      <c r="N16" s="18"/>
      <c r="O16" s="2"/>
      <c r="P16" s="47"/>
    </row>
    <row r="17" spans="1:16" ht="15" thickTop="1" thickBot="1" x14ac:dyDescent="0.2">
      <c r="A17" s="47"/>
      <c r="B17" s="15"/>
      <c r="C17" s="19" t="s">
        <v>6</v>
      </c>
      <c r="D17" s="20">
        <v>10000000</v>
      </c>
      <c r="E17" s="16" t="s">
        <v>7</v>
      </c>
      <c r="F17" s="17"/>
      <c r="G17" s="19" t="s">
        <v>8</v>
      </c>
      <c r="H17" s="21">
        <v>4</v>
      </c>
      <c r="I17" s="16" t="s">
        <v>9</v>
      </c>
      <c r="J17" s="17"/>
      <c r="K17" s="19" t="s">
        <v>10</v>
      </c>
      <c r="L17" s="22" t="s">
        <v>11</v>
      </c>
      <c r="M17" s="17"/>
      <c r="N17" s="18"/>
      <c r="O17" s="2"/>
      <c r="P17" s="47"/>
    </row>
    <row r="18" spans="1:16" ht="15" thickTop="1" thickBot="1" x14ac:dyDescent="0.2">
      <c r="A18" s="47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"/>
      <c r="P18" s="47"/>
    </row>
    <row r="19" spans="1:16" x14ac:dyDescent="0.15">
      <c r="A19" s="4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7"/>
    </row>
    <row r="20" spans="1:16" x14ac:dyDescent="0.15">
      <c r="A20" s="4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7"/>
    </row>
    <row r="21" spans="1:16" x14ac:dyDescent="0.15">
      <c r="A21" s="47"/>
      <c r="B21" s="11" t="s">
        <v>12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7"/>
    </row>
    <row r="22" spans="1:16" ht="14.25" thickBot="1" x14ac:dyDescent="0.2">
      <c r="A22" s="4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7"/>
    </row>
    <row r="23" spans="1:16" x14ac:dyDescent="0.15">
      <c r="A23" s="47"/>
      <c r="B23" s="2"/>
      <c r="C23" s="55" t="s">
        <v>13</v>
      </c>
      <c r="D23" s="56"/>
      <c r="E23" s="57"/>
      <c r="F23" s="58" t="s">
        <v>14</v>
      </c>
      <c r="G23" s="60" t="s">
        <v>15</v>
      </c>
      <c r="H23" s="61"/>
      <c r="I23" s="62"/>
      <c r="J23" s="58" t="s">
        <v>16</v>
      </c>
      <c r="K23" s="63" t="s">
        <v>17</v>
      </c>
      <c r="L23" s="64"/>
      <c r="M23" s="65"/>
      <c r="N23" s="2"/>
      <c r="O23" s="2"/>
      <c r="P23" s="47"/>
    </row>
    <row r="24" spans="1:16" ht="14.25" thickBot="1" x14ac:dyDescent="0.2">
      <c r="A24" s="47"/>
      <c r="B24" s="2"/>
      <c r="C24" s="66">
        <f>D44</f>
        <v>414000</v>
      </c>
      <c r="D24" s="67"/>
      <c r="E24" s="26" t="s">
        <v>7</v>
      </c>
      <c r="F24" s="59"/>
      <c r="G24" s="66">
        <f>D48</f>
        <v>276000</v>
      </c>
      <c r="H24" s="67"/>
      <c r="I24" s="26" t="s">
        <v>7</v>
      </c>
      <c r="J24" s="59"/>
      <c r="K24" s="66">
        <f>C24+G24</f>
        <v>690000</v>
      </c>
      <c r="L24" s="67"/>
      <c r="M24" s="26" t="s">
        <v>7</v>
      </c>
      <c r="N24" s="2"/>
      <c r="O24" s="2"/>
      <c r="P24" s="47"/>
    </row>
    <row r="25" spans="1:16" x14ac:dyDescent="0.15">
      <c r="A25" s="4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7"/>
    </row>
    <row r="26" spans="1:16" x14ac:dyDescent="0.15">
      <c r="A26" s="4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7"/>
    </row>
    <row r="27" spans="1:16" x14ac:dyDescent="0.15">
      <c r="A27" s="4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7"/>
    </row>
    <row r="28" spans="1:16" ht="14.25" thickBot="1" x14ac:dyDescent="0.2">
      <c r="A28" s="47"/>
      <c r="B28" s="11" t="s">
        <v>18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7"/>
    </row>
    <row r="29" spans="1:16" x14ac:dyDescent="0.15">
      <c r="A29" s="47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47"/>
    </row>
    <row r="30" spans="1:16" x14ac:dyDescent="0.15">
      <c r="A30" s="47"/>
      <c r="B30" s="30"/>
      <c r="C30" s="31" t="s">
        <v>19</v>
      </c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47"/>
    </row>
    <row r="31" spans="1:16" x14ac:dyDescent="0.15">
      <c r="A31" s="47"/>
      <c r="B31" s="30"/>
      <c r="C31" s="32"/>
      <c r="D31" s="32" t="s">
        <v>20</v>
      </c>
      <c r="E31" s="32"/>
      <c r="F31" s="32"/>
      <c r="G31" s="32"/>
      <c r="H31" s="32" t="s">
        <v>21</v>
      </c>
      <c r="I31" s="32"/>
      <c r="J31" s="32"/>
      <c r="K31" s="32"/>
      <c r="L31" s="32"/>
      <c r="M31" s="32"/>
      <c r="N31" s="32"/>
      <c r="O31" s="33"/>
      <c r="P31" s="47"/>
    </row>
    <row r="32" spans="1:16" x14ac:dyDescent="0.15">
      <c r="A32" s="47"/>
      <c r="B32" s="30"/>
      <c r="C32" s="32"/>
      <c r="D32" s="32" t="s">
        <v>22</v>
      </c>
      <c r="E32" s="32"/>
      <c r="F32" s="32"/>
      <c r="G32" s="32"/>
      <c r="H32" s="32" t="s">
        <v>23</v>
      </c>
      <c r="I32" s="32"/>
      <c r="J32" s="32"/>
      <c r="K32" s="32"/>
      <c r="L32" s="32"/>
      <c r="M32" s="32"/>
      <c r="N32" s="32"/>
      <c r="O32" s="33"/>
      <c r="P32" s="47"/>
    </row>
    <row r="33" spans="1:16" ht="14.25" thickBot="1" x14ac:dyDescent="0.2">
      <c r="A33" s="47"/>
      <c r="B33" s="30"/>
      <c r="C33" s="32"/>
      <c r="D33" s="32" t="s">
        <v>24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3"/>
      <c r="P33" s="47"/>
    </row>
    <row r="34" spans="1:16" ht="14.25" thickBot="1" x14ac:dyDescent="0.2">
      <c r="A34" s="47"/>
      <c r="B34" s="30"/>
      <c r="C34" s="32"/>
      <c r="D34" s="34">
        <f>D55</f>
        <v>1600000</v>
      </c>
      <c r="E34" s="35" t="s">
        <v>7</v>
      </c>
      <c r="F34" s="32"/>
      <c r="G34" s="32"/>
      <c r="H34" s="32"/>
      <c r="I34" s="32"/>
      <c r="J34" s="32"/>
      <c r="K34" s="32"/>
      <c r="L34" s="32"/>
      <c r="M34" s="32"/>
      <c r="N34" s="32"/>
      <c r="O34" s="33"/>
      <c r="P34" s="47"/>
    </row>
    <row r="35" spans="1:16" x14ac:dyDescent="0.15">
      <c r="A35" s="47"/>
      <c r="B35" s="30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3"/>
      <c r="P35" s="47"/>
    </row>
    <row r="36" spans="1:16" x14ac:dyDescent="0.15">
      <c r="A36" s="47"/>
      <c r="B36" s="30"/>
      <c r="C36" s="31" t="s">
        <v>25</v>
      </c>
      <c r="D36" s="3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3"/>
      <c r="P36" s="47"/>
    </row>
    <row r="37" spans="1:16" x14ac:dyDescent="0.15">
      <c r="A37" s="47"/>
      <c r="B37" s="30"/>
      <c r="C37" s="32"/>
      <c r="D37" s="32" t="s">
        <v>101</v>
      </c>
      <c r="E37" s="32"/>
      <c r="F37" s="32"/>
      <c r="G37" s="32"/>
      <c r="H37" s="32" t="s">
        <v>100</v>
      </c>
      <c r="I37" s="32"/>
      <c r="J37" s="32"/>
      <c r="K37" s="32"/>
      <c r="L37" s="32"/>
      <c r="M37" s="32"/>
      <c r="N37" s="32"/>
      <c r="O37" s="33"/>
      <c r="P37" s="47"/>
    </row>
    <row r="38" spans="1:16" x14ac:dyDescent="0.15">
      <c r="A38" s="47"/>
      <c r="B38" s="30"/>
      <c r="C38" s="32"/>
      <c r="D38" s="32" t="s">
        <v>102</v>
      </c>
      <c r="E38" s="32"/>
      <c r="F38" s="32"/>
      <c r="G38" s="32"/>
      <c r="H38" s="32" t="s">
        <v>103</v>
      </c>
      <c r="I38" s="32"/>
      <c r="J38" s="32"/>
      <c r="K38" s="32"/>
      <c r="L38" s="32"/>
      <c r="M38" s="32"/>
      <c r="N38" s="32"/>
      <c r="O38" s="33"/>
      <c r="P38" s="47"/>
    </row>
    <row r="39" spans="1:16" ht="14.25" thickBot="1" x14ac:dyDescent="0.2">
      <c r="A39" s="47"/>
      <c r="B39" s="30"/>
      <c r="C39" s="32"/>
      <c r="D39" s="32" t="s">
        <v>26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/>
      <c r="P39" s="47"/>
    </row>
    <row r="40" spans="1:16" ht="14.25" thickBot="1" x14ac:dyDescent="0.2">
      <c r="A40" s="47"/>
      <c r="B40" s="30"/>
      <c r="C40" s="32"/>
      <c r="D40" s="34">
        <f>D59</f>
        <v>1500000</v>
      </c>
      <c r="E40" s="35" t="s">
        <v>7</v>
      </c>
      <c r="F40" s="32" t="s">
        <v>27</v>
      </c>
      <c r="G40" s="32"/>
      <c r="H40" s="32"/>
      <c r="I40" s="32"/>
      <c r="J40" s="32"/>
      <c r="K40" s="32"/>
      <c r="L40" s="32"/>
      <c r="M40" s="32"/>
      <c r="N40" s="32"/>
      <c r="O40" s="33"/>
      <c r="P40" s="47"/>
    </row>
    <row r="41" spans="1:16" x14ac:dyDescent="0.15">
      <c r="A41" s="47"/>
      <c r="B41" s="30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  <c r="P41" s="47"/>
    </row>
    <row r="42" spans="1:16" x14ac:dyDescent="0.15">
      <c r="A42" s="47"/>
      <c r="B42" s="30"/>
      <c r="C42" s="31" t="s">
        <v>28</v>
      </c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/>
      <c r="P42" s="47"/>
    </row>
    <row r="43" spans="1:16" ht="14.25" thickBot="1" x14ac:dyDescent="0.2">
      <c r="A43" s="47"/>
      <c r="B43" s="30"/>
      <c r="C43" s="32"/>
      <c r="D43" s="32" t="s">
        <v>29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/>
      <c r="P43" s="47"/>
    </row>
    <row r="44" spans="1:16" ht="14.25" thickBot="1" x14ac:dyDescent="0.2">
      <c r="A44" s="47"/>
      <c r="B44" s="30"/>
      <c r="C44" s="32"/>
      <c r="D44" s="34">
        <f>D61</f>
        <v>414000</v>
      </c>
      <c r="E44" s="35" t="s">
        <v>7</v>
      </c>
      <c r="F44" s="32" t="s">
        <v>30</v>
      </c>
      <c r="G44" s="32"/>
      <c r="H44" s="32"/>
      <c r="I44" s="32"/>
      <c r="J44" s="32"/>
      <c r="K44" s="32"/>
      <c r="L44" s="32"/>
      <c r="M44" s="32"/>
      <c r="N44" s="32"/>
      <c r="O44" s="33"/>
      <c r="P44" s="47"/>
    </row>
    <row r="45" spans="1:16" x14ac:dyDescent="0.15">
      <c r="A45" s="47"/>
      <c r="B45" s="30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3"/>
      <c r="P45" s="47"/>
    </row>
    <row r="46" spans="1:16" x14ac:dyDescent="0.15">
      <c r="A46" s="47"/>
      <c r="B46" s="30"/>
      <c r="C46" s="31" t="s">
        <v>31</v>
      </c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3"/>
      <c r="P46" s="47"/>
    </row>
    <row r="47" spans="1:16" ht="14.25" thickBot="1" x14ac:dyDescent="0.2">
      <c r="A47" s="47"/>
      <c r="B47" s="30"/>
      <c r="C47" s="32"/>
      <c r="D47" s="32" t="s">
        <v>32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/>
      <c r="P47" s="47"/>
    </row>
    <row r="48" spans="1:16" ht="14.25" thickBot="1" x14ac:dyDescent="0.2">
      <c r="A48" s="47"/>
      <c r="B48" s="30"/>
      <c r="C48" s="32"/>
      <c r="D48" s="34">
        <f>D64</f>
        <v>276000</v>
      </c>
      <c r="E48" s="35" t="s">
        <v>7</v>
      </c>
      <c r="F48" s="32" t="s">
        <v>33</v>
      </c>
      <c r="G48" s="32"/>
      <c r="H48" s="32"/>
      <c r="I48" s="32"/>
      <c r="J48" s="32"/>
      <c r="K48" s="32"/>
      <c r="L48" s="32"/>
      <c r="M48" s="32"/>
      <c r="N48" s="32"/>
      <c r="O48" s="33"/>
      <c r="P48" s="47"/>
    </row>
    <row r="49" spans="1:16" ht="14.25" thickBot="1" x14ac:dyDescent="0.2">
      <c r="A49" s="47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8"/>
      <c r="P49" s="47"/>
    </row>
    <row r="50" spans="1:16" x14ac:dyDescent="0.15">
      <c r="A50" s="4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47"/>
    </row>
    <row r="51" spans="1:16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2"/>
    </row>
    <row r="52" spans="1:16" hidden="1" x14ac:dyDescent="0.15">
      <c r="A52" s="10"/>
      <c r="B52" s="10"/>
      <c r="C52" s="10" t="s">
        <v>34</v>
      </c>
      <c r="D52" s="39">
        <f>IF(H17&gt;20,H17-20,H17)</f>
        <v>4</v>
      </c>
      <c r="E52" s="39" t="s">
        <v>35</v>
      </c>
      <c r="F52" s="10"/>
      <c r="G52" s="10" t="s">
        <v>36</v>
      </c>
      <c r="H52" s="10"/>
      <c r="I52" s="10"/>
      <c r="J52" s="10"/>
      <c r="K52" s="10"/>
      <c r="L52" s="10" t="s">
        <v>37</v>
      </c>
      <c r="M52" s="10"/>
      <c r="N52" s="10"/>
      <c r="O52" s="10"/>
      <c r="P52" s="10"/>
    </row>
    <row r="53" spans="1:16" hidden="1" x14ac:dyDescent="0.15">
      <c r="A53" s="10"/>
      <c r="B53" s="10"/>
      <c r="C53" s="10" t="s">
        <v>38</v>
      </c>
      <c r="D53" s="39">
        <f>IF(L17="はい",1000000,0)</f>
        <v>0</v>
      </c>
      <c r="E53" s="39" t="s">
        <v>39</v>
      </c>
      <c r="F53" s="10"/>
      <c r="G53" s="10" t="s">
        <v>40</v>
      </c>
      <c r="H53" s="10"/>
      <c r="I53" s="10"/>
      <c r="J53" s="10"/>
      <c r="K53" s="10"/>
      <c r="L53" s="10" t="s">
        <v>41</v>
      </c>
      <c r="M53" s="10"/>
      <c r="N53" s="10"/>
      <c r="O53" s="10"/>
      <c r="P53" s="10"/>
    </row>
    <row r="54" spans="1:16" hidden="1" x14ac:dyDescent="0.15">
      <c r="A54" s="10"/>
      <c r="B54" s="10"/>
      <c r="C54" s="10" t="s">
        <v>42</v>
      </c>
      <c r="D54" s="39">
        <f>IF(H17&gt;20,(8000000+(700000*D52)),(400000*D52))</f>
        <v>1600000</v>
      </c>
      <c r="E54" s="39" t="s">
        <v>43</v>
      </c>
      <c r="F54" s="10"/>
      <c r="G54" s="10" t="s">
        <v>44</v>
      </c>
      <c r="H54" s="10"/>
      <c r="I54" s="10"/>
      <c r="J54" s="10"/>
      <c r="K54" s="10"/>
      <c r="L54" s="10"/>
      <c r="M54" s="10"/>
      <c r="N54" s="10"/>
      <c r="O54" s="10"/>
      <c r="P54" s="10"/>
    </row>
    <row r="55" spans="1:16" hidden="1" x14ac:dyDescent="0.15">
      <c r="A55" s="10"/>
      <c r="B55" s="10"/>
      <c r="C55" s="10" t="s">
        <v>45</v>
      </c>
      <c r="D55" s="39">
        <f>IF(D54&lt;800000,800000+D53,D54+D53)</f>
        <v>1600000</v>
      </c>
      <c r="E55" s="39" t="s">
        <v>46</v>
      </c>
      <c r="F55" s="10"/>
      <c r="G55" s="10" t="s">
        <v>47</v>
      </c>
      <c r="H55" s="10"/>
      <c r="I55" s="10"/>
      <c r="J55" s="10"/>
      <c r="K55" s="10"/>
      <c r="L55" s="10"/>
      <c r="M55" s="10"/>
      <c r="N55" s="10"/>
      <c r="O55" s="10"/>
      <c r="P55" s="10"/>
    </row>
    <row r="56" spans="1:16" hidden="1" x14ac:dyDescent="0.15">
      <c r="A56" s="10"/>
      <c r="B56" s="10"/>
      <c r="C56" s="10" t="s">
        <v>48</v>
      </c>
      <c r="D56" s="40">
        <f>(D17-D55)</f>
        <v>8400000</v>
      </c>
      <c r="E56" s="39" t="s">
        <v>49</v>
      </c>
      <c r="F56" s="10"/>
      <c r="G56" s="10" t="s">
        <v>50</v>
      </c>
      <c r="H56" s="10"/>
      <c r="I56" s="10"/>
      <c r="J56" s="10"/>
      <c r="K56" s="10"/>
      <c r="L56" s="10" t="s">
        <v>51</v>
      </c>
      <c r="M56" s="10"/>
      <c r="N56" s="10"/>
      <c r="O56" s="10"/>
      <c r="P56" s="10"/>
    </row>
    <row r="57" spans="1:16" hidden="1" x14ac:dyDescent="0.15">
      <c r="A57" s="10"/>
      <c r="B57" s="10"/>
      <c r="C57" s="10" t="s">
        <v>52</v>
      </c>
      <c r="D57" s="43">
        <f>IF(D56&lt;0,0,D56)</f>
        <v>8400000</v>
      </c>
      <c r="E57" s="39" t="s">
        <v>53</v>
      </c>
      <c r="F57" s="10"/>
      <c r="G57" s="10" t="s">
        <v>54</v>
      </c>
      <c r="H57" s="10"/>
      <c r="I57" s="10"/>
      <c r="J57" s="10"/>
      <c r="K57" s="10"/>
      <c r="L57" s="10"/>
      <c r="M57" s="10"/>
      <c r="N57" s="10"/>
      <c r="O57" s="10"/>
      <c r="P57" s="10"/>
    </row>
    <row r="58" spans="1:16" hidden="1" x14ac:dyDescent="0.15">
      <c r="A58" s="10"/>
      <c r="B58" s="10"/>
      <c r="C58" s="10" t="s">
        <v>105</v>
      </c>
      <c r="D58" s="43">
        <f>IF(D57&gt;3000000,D57-3000000,"")</f>
        <v>5400000</v>
      </c>
      <c r="E58" s="39"/>
      <c r="F58" s="10"/>
      <c r="G58" s="10" t="s">
        <v>109</v>
      </c>
      <c r="H58" s="10"/>
      <c r="I58" s="10"/>
      <c r="J58" s="10"/>
      <c r="K58" s="10"/>
      <c r="L58" s="10"/>
      <c r="M58" s="10"/>
      <c r="N58" s="10"/>
      <c r="O58" s="10"/>
      <c r="P58" s="10"/>
    </row>
    <row r="59" spans="1:16" hidden="1" x14ac:dyDescent="0.15">
      <c r="A59" s="10"/>
      <c r="B59" s="10"/>
      <c r="C59" s="42" t="s">
        <v>104</v>
      </c>
      <c r="D59" s="44">
        <f>ROUNDDOWN(3000000*0.5,-3)</f>
        <v>1500000</v>
      </c>
      <c r="E59" s="39" t="s">
        <v>55</v>
      </c>
      <c r="F59" s="10"/>
      <c r="G59" s="10" t="s">
        <v>107</v>
      </c>
      <c r="H59" s="10"/>
      <c r="I59" s="10"/>
      <c r="J59" s="10"/>
      <c r="K59" s="10"/>
      <c r="L59" s="46" t="s">
        <v>111</v>
      </c>
      <c r="M59" s="10"/>
      <c r="N59" s="10"/>
      <c r="O59" s="10"/>
      <c r="P59" s="10"/>
    </row>
    <row r="60" spans="1:16" hidden="1" x14ac:dyDescent="0.15">
      <c r="A60" s="10"/>
      <c r="B60" s="10"/>
      <c r="C60" s="2" t="s">
        <v>106</v>
      </c>
      <c r="D60" s="45">
        <f>D58+D59</f>
        <v>6900000</v>
      </c>
      <c r="E60" s="39"/>
      <c r="F60" s="10"/>
      <c r="G60" s="10" t="s">
        <v>108</v>
      </c>
      <c r="H60" s="10"/>
      <c r="I60" s="10"/>
      <c r="J60" s="10"/>
      <c r="K60" s="10"/>
      <c r="L60" s="46" t="s">
        <v>111</v>
      </c>
      <c r="M60" s="10"/>
      <c r="N60" s="10"/>
      <c r="O60" s="10"/>
      <c r="P60" s="10"/>
    </row>
    <row r="61" spans="1:16" hidden="1" x14ac:dyDescent="0.15">
      <c r="A61" s="10"/>
      <c r="B61" s="10"/>
      <c r="C61" s="10" t="s">
        <v>56</v>
      </c>
      <c r="D61" s="43">
        <f>ROUNDDOWN(D60*6%,-2)</f>
        <v>414000</v>
      </c>
      <c r="E61" s="39" t="s">
        <v>57</v>
      </c>
      <c r="F61" s="10"/>
      <c r="G61" s="10" t="s">
        <v>58</v>
      </c>
      <c r="H61" s="10"/>
      <c r="I61" s="10"/>
      <c r="J61" s="10"/>
      <c r="K61" s="10"/>
      <c r="L61" s="10"/>
      <c r="M61" s="10"/>
      <c r="N61" s="10"/>
      <c r="O61" s="10"/>
      <c r="P61" s="10"/>
    </row>
    <row r="62" spans="1:16" hidden="1" x14ac:dyDescent="0.15">
      <c r="A62" s="10"/>
      <c r="B62" s="10"/>
      <c r="C62" s="10" t="s">
        <v>59</v>
      </c>
      <c r="D62" s="43"/>
      <c r="E62" s="39" t="s">
        <v>60</v>
      </c>
      <c r="F62" s="10"/>
      <c r="G62" s="10" t="s">
        <v>61</v>
      </c>
      <c r="H62" s="10" t="s">
        <v>62</v>
      </c>
      <c r="I62" s="10"/>
      <c r="J62" s="10"/>
      <c r="K62" s="10"/>
      <c r="L62" s="10"/>
      <c r="M62" s="10"/>
      <c r="N62" s="10"/>
      <c r="O62" s="10"/>
      <c r="P62" s="10"/>
    </row>
    <row r="63" spans="1:16" hidden="1" x14ac:dyDescent="0.15">
      <c r="A63" s="10"/>
      <c r="B63" s="10"/>
      <c r="C63" s="10" t="s">
        <v>63</v>
      </c>
      <c r="D63" s="43"/>
      <c r="E63" s="39" t="s">
        <v>64</v>
      </c>
      <c r="F63" s="10"/>
      <c r="G63" s="10" t="s">
        <v>65</v>
      </c>
      <c r="H63" s="10"/>
      <c r="I63" s="10"/>
      <c r="J63" s="10"/>
      <c r="K63" s="10"/>
      <c r="L63" s="10"/>
      <c r="M63" s="10"/>
      <c r="N63" s="10"/>
      <c r="O63" s="10"/>
      <c r="P63" s="10"/>
    </row>
    <row r="64" spans="1:16" hidden="1" x14ac:dyDescent="0.15">
      <c r="A64" s="10"/>
      <c r="B64" s="10"/>
      <c r="C64" s="10" t="s">
        <v>66</v>
      </c>
      <c r="D64" s="43">
        <f>ROUNDDOWN(D60*4%,-2)</f>
        <v>276000</v>
      </c>
      <c r="E64" s="39" t="s">
        <v>67</v>
      </c>
      <c r="F64" s="10"/>
      <c r="G64" s="10" t="s">
        <v>68</v>
      </c>
      <c r="H64" s="10"/>
      <c r="I64" s="10"/>
      <c r="J64" s="10"/>
      <c r="K64" s="10"/>
      <c r="L64" s="10"/>
      <c r="M64" s="10"/>
      <c r="N64" s="10"/>
      <c r="O64" s="10"/>
      <c r="P64" s="10"/>
    </row>
    <row r="65" spans="1:16" hidden="1" x14ac:dyDescent="0.15">
      <c r="A65" s="10"/>
      <c r="B65" s="10"/>
      <c r="C65" s="10" t="s">
        <v>59</v>
      </c>
      <c r="D65" s="43"/>
      <c r="E65" s="39" t="s">
        <v>69</v>
      </c>
      <c r="F65" s="10"/>
      <c r="G65" s="10" t="s">
        <v>70</v>
      </c>
      <c r="H65" s="10" t="s">
        <v>62</v>
      </c>
      <c r="I65" s="10"/>
      <c r="J65" s="10"/>
      <c r="K65" s="10"/>
      <c r="L65" s="10"/>
      <c r="M65" s="10"/>
      <c r="N65" s="10"/>
      <c r="O65" s="10"/>
      <c r="P65" s="10"/>
    </row>
    <row r="66" spans="1:16" hidden="1" x14ac:dyDescent="0.15">
      <c r="A66" s="10"/>
      <c r="B66" s="10"/>
      <c r="C66" s="10" t="s">
        <v>71</v>
      </c>
      <c r="D66" s="43"/>
      <c r="E66" s="39" t="s">
        <v>72</v>
      </c>
      <c r="F66" s="10"/>
      <c r="G66" s="10" t="s">
        <v>73</v>
      </c>
      <c r="H66" s="10"/>
      <c r="I66" s="10"/>
      <c r="J66" s="10"/>
      <c r="K66" s="10"/>
      <c r="L66" s="10"/>
      <c r="M66" s="10"/>
      <c r="N66" s="10"/>
      <c r="O66" s="10"/>
      <c r="P66" s="10"/>
    </row>
    <row r="67" spans="1:16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ht="25.5" x14ac:dyDescent="0.15">
      <c r="A69" s="48" t="s">
        <v>99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</row>
    <row r="70" spans="1:16" ht="25.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50" t="s">
        <v>0</v>
      </c>
      <c r="L70" s="50"/>
      <c r="M70" s="50"/>
      <c r="N70" s="2"/>
      <c r="O70" s="2"/>
      <c r="P70" s="2"/>
    </row>
    <row r="71" spans="1:16" ht="25.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50"/>
      <c r="L71" s="50"/>
      <c r="M71" s="50"/>
      <c r="N71" s="2"/>
      <c r="O71" s="2"/>
      <c r="P71" s="2"/>
    </row>
    <row r="72" spans="1:16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50"/>
      <c r="L72" s="50"/>
      <c r="M72" s="50"/>
      <c r="N72" s="2"/>
      <c r="O72" s="2"/>
      <c r="P72" s="2"/>
    </row>
    <row r="73" spans="1:16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x14ac:dyDescent="0.1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</row>
    <row r="75" spans="1:16" ht="17.25" x14ac:dyDescent="0.15">
      <c r="A75" s="70"/>
      <c r="B75" s="54" t="s">
        <v>74</v>
      </c>
      <c r="C75" s="54"/>
      <c r="D75" s="54"/>
      <c r="E75" s="54"/>
      <c r="F75" s="54"/>
      <c r="G75" s="54"/>
      <c r="H75" s="2"/>
      <c r="I75" s="2"/>
      <c r="J75" s="2"/>
      <c r="K75" s="10"/>
      <c r="L75" s="10"/>
      <c r="M75" s="10"/>
      <c r="N75" s="10"/>
      <c r="O75" s="10"/>
      <c r="P75" s="70"/>
    </row>
    <row r="76" spans="1:16" x14ac:dyDescent="0.15">
      <c r="A76" s="70"/>
      <c r="B76" s="11"/>
      <c r="C76" s="2"/>
      <c r="D76" s="2"/>
      <c r="E76" s="2"/>
      <c r="F76" s="2"/>
      <c r="G76" s="2"/>
      <c r="H76" s="2"/>
      <c r="I76" s="2"/>
      <c r="J76" s="2"/>
      <c r="K76" s="10"/>
      <c r="L76" s="10"/>
      <c r="M76" s="10"/>
      <c r="N76" s="10"/>
      <c r="O76" s="10"/>
      <c r="P76" s="70"/>
    </row>
    <row r="77" spans="1:16" x14ac:dyDescent="0.15">
      <c r="A77" s="70"/>
      <c r="B77" s="2"/>
      <c r="C77" s="2"/>
      <c r="D77" s="2"/>
      <c r="E77" s="2"/>
      <c r="F77" s="2"/>
      <c r="G77" s="2"/>
      <c r="H77" s="2"/>
      <c r="I77" s="2"/>
      <c r="J77" s="2"/>
      <c r="K77" s="10"/>
      <c r="L77" s="10"/>
      <c r="M77" s="10"/>
      <c r="N77" s="10"/>
      <c r="O77" s="10"/>
      <c r="P77" s="70"/>
    </row>
    <row r="78" spans="1:16" ht="14.25" thickBot="1" x14ac:dyDescent="0.2">
      <c r="A78" s="70"/>
      <c r="B78" s="11" t="s">
        <v>2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70"/>
    </row>
    <row r="79" spans="1:16" x14ac:dyDescent="0.15">
      <c r="A79" s="70"/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4"/>
      <c r="O79" s="2"/>
      <c r="P79" s="70"/>
    </row>
    <row r="80" spans="1:16" ht="14.25" thickBot="1" x14ac:dyDescent="0.2">
      <c r="A80" s="70"/>
      <c r="B80" s="15"/>
      <c r="C80" s="16" t="s">
        <v>3</v>
      </c>
      <c r="D80" s="17"/>
      <c r="E80" s="17"/>
      <c r="F80" s="17"/>
      <c r="G80" s="16" t="s">
        <v>4</v>
      </c>
      <c r="H80" s="17"/>
      <c r="I80" s="17"/>
      <c r="J80" s="17"/>
      <c r="K80" s="16" t="s">
        <v>5</v>
      </c>
      <c r="L80" s="17"/>
      <c r="M80" s="17"/>
      <c r="N80" s="18"/>
      <c r="O80" s="2"/>
      <c r="P80" s="70"/>
    </row>
    <row r="81" spans="1:16" ht="15" thickTop="1" thickBot="1" x14ac:dyDescent="0.2">
      <c r="A81" s="70"/>
      <c r="B81" s="15"/>
      <c r="C81" s="19" t="s">
        <v>6</v>
      </c>
      <c r="D81" s="20">
        <v>10000000</v>
      </c>
      <c r="E81" s="16" t="s">
        <v>7</v>
      </c>
      <c r="F81" s="17"/>
      <c r="G81" s="19" t="s">
        <v>8</v>
      </c>
      <c r="H81" s="21">
        <v>4</v>
      </c>
      <c r="I81" s="16" t="s">
        <v>9</v>
      </c>
      <c r="J81" s="17"/>
      <c r="K81" s="19" t="s">
        <v>10</v>
      </c>
      <c r="L81" s="22" t="s">
        <v>11</v>
      </c>
      <c r="M81" s="17"/>
      <c r="N81" s="18"/>
      <c r="O81" s="2"/>
      <c r="P81" s="70"/>
    </row>
    <row r="82" spans="1:16" ht="15" thickTop="1" thickBot="1" x14ac:dyDescent="0.2">
      <c r="A82" s="70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5"/>
      <c r="O82" s="2"/>
      <c r="P82" s="70"/>
    </row>
    <row r="83" spans="1:16" x14ac:dyDescent="0.15">
      <c r="A83" s="7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70"/>
    </row>
    <row r="84" spans="1:16" x14ac:dyDescent="0.15">
      <c r="A84" s="7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70"/>
    </row>
    <row r="85" spans="1:16" x14ac:dyDescent="0.15">
      <c r="A85" s="70"/>
      <c r="B85" s="11" t="s">
        <v>12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70"/>
    </row>
    <row r="86" spans="1:16" ht="14.25" thickBot="1" x14ac:dyDescent="0.2">
      <c r="A86" s="7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70"/>
    </row>
    <row r="87" spans="1:16" x14ac:dyDescent="0.15">
      <c r="A87" s="70"/>
      <c r="B87" s="2"/>
      <c r="C87" s="55" t="s">
        <v>13</v>
      </c>
      <c r="D87" s="56"/>
      <c r="E87" s="57"/>
      <c r="F87" s="58" t="s">
        <v>14</v>
      </c>
      <c r="G87" s="60" t="s">
        <v>15</v>
      </c>
      <c r="H87" s="61"/>
      <c r="I87" s="62"/>
      <c r="J87" s="58" t="s">
        <v>16</v>
      </c>
      <c r="K87" s="63" t="s">
        <v>17</v>
      </c>
      <c r="L87" s="64"/>
      <c r="M87" s="65"/>
      <c r="N87" s="2"/>
      <c r="O87" s="2"/>
      <c r="P87" s="70"/>
    </row>
    <row r="88" spans="1:16" ht="14.25" thickBot="1" x14ac:dyDescent="0.2">
      <c r="A88" s="70"/>
      <c r="B88" s="2"/>
      <c r="C88" s="66">
        <f>D106</f>
        <v>504000</v>
      </c>
      <c r="D88" s="67"/>
      <c r="E88" s="26" t="s">
        <v>7</v>
      </c>
      <c r="F88" s="59"/>
      <c r="G88" s="66">
        <f>D110</f>
        <v>336000</v>
      </c>
      <c r="H88" s="67"/>
      <c r="I88" s="26" t="s">
        <v>7</v>
      </c>
      <c r="J88" s="59"/>
      <c r="K88" s="66">
        <f>C88+G88</f>
        <v>840000</v>
      </c>
      <c r="L88" s="67"/>
      <c r="M88" s="26" t="s">
        <v>7</v>
      </c>
      <c r="N88" s="2"/>
      <c r="O88" s="2"/>
      <c r="P88" s="70"/>
    </row>
    <row r="89" spans="1:16" x14ac:dyDescent="0.15">
      <c r="A89" s="7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70"/>
    </row>
    <row r="90" spans="1:16" x14ac:dyDescent="0.15">
      <c r="A90" s="7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70"/>
    </row>
    <row r="91" spans="1:16" x14ac:dyDescent="0.15">
      <c r="A91" s="7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70"/>
    </row>
    <row r="92" spans="1:16" ht="14.25" thickBot="1" x14ac:dyDescent="0.2">
      <c r="A92" s="70"/>
      <c r="B92" s="11" t="s">
        <v>18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70"/>
    </row>
    <row r="93" spans="1:16" x14ac:dyDescent="0.15">
      <c r="A93" s="70"/>
      <c r="B93" s="27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9"/>
      <c r="P93" s="70"/>
    </row>
    <row r="94" spans="1:16" x14ac:dyDescent="0.15">
      <c r="A94" s="70"/>
      <c r="B94" s="30"/>
      <c r="C94" s="31" t="s">
        <v>19</v>
      </c>
      <c r="D94" s="31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/>
      <c r="P94" s="70"/>
    </row>
    <row r="95" spans="1:16" x14ac:dyDescent="0.15">
      <c r="A95" s="70"/>
      <c r="B95" s="30"/>
      <c r="C95" s="32"/>
      <c r="D95" s="32" t="s">
        <v>75</v>
      </c>
      <c r="E95" s="32"/>
      <c r="F95" s="32"/>
      <c r="G95" s="32"/>
      <c r="H95" s="32" t="s">
        <v>21</v>
      </c>
      <c r="I95" s="32"/>
      <c r="J95" s="32"/>
      <c r="K95" s="32"/>
      <c r="L95" s="32"/>
      <c r="M95" s="32"/>
      <c r="N95" s="32"/>
      <c r="O95" s="33"/>
      <c r="P95" s="70"/>
    </row>
    <row r="96" spans="1:16" ht="14.25" thickBot="1" x14ac:dyDescent="0.2">
      <c r="A96" s="70"/>
      <c r="B96" s="30"/>
      <c r="C96" s="32"/>
      <c r="D96" s="32" t="s">
        <v>24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/>
      <c r="P96" s="70"/>
    </row>
    <row r="97" spans="1:16" ht="14.25" thickBot="1" x14ac:dyDescent="0.2">
      <c r="A97" s="70"/>
      <c r="B97" s="30"/>
      <c r="C97" s="32"/>
      <c r="D97" s="34">
        <f>D117</f>
        <v>1600000</v>
      </c>
      <c r="E97" s="35" t="s">
        <v>7</v>
      </c>
      <c r="F97" s="32"/>
      <c r="G97" s="32"/>
      <c r="H97" s="32"/>
      <c r="I97" s="32"/>
      <c r="J97" s="32"/>
      <c r="K97" s="32"/>
      <c r="L97" s="32"/>
      <c r="M97" s="32"/>
      <c r="N97" s="32"/>
      <c r="O97" s="33"/>
      <c r="P97" s="70"/>
    </row>
    <row r="98" spans="1:16" x14ac:dyDescent="0.15">
      <c r="A98" s="70"/>
      <c r="B98" s="30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/>
      <c r="P98" s="70"/>
    </row>
    <row r="99" spans="1:16" x14ac:dyDescent="0.15">
      <c r="A99" s="70"/>
      <c r="B99" s="30"/>
      <c r="C99" s="31" t="s">
        <v>25</v>
      </c>
      <c r="D99" s="31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/>
      <c r="P99" s="70"/>
    </row>
    <row r="100" spans="1:16" x14ac:dyDescent="0.15">
      <c r="A100" s="70"/>
      <c r="B100" s="30"/>
      <c r="C100" s="32"/>
      <c r="D100" s="32" t="s">
        <v>76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/>
      <c r="P100" s="70"/>
    </row>
    <row r="101" spans="1:16" ht="14.25" thickBot="1" x14ac:dyDescent="0.2">
      <c r="A101" s="70"/>
      <c r="B101" s="30"/>
      <c r="C101" s="32"/>
      <c r="D101" s="32" t="s">
        <v>26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/>
      <c r="P101" s="70"/>
    </row>
    <row r="102" spans="1:16" ht="14.25" thickBot="1" x14ac:dyDescent="0.2">
      <c r="A102" s="70"/>
      <c r="B102" s="30"/>
      <c r="C102" s="32"/>
      <c r="D102" s="34">
        <f>D119</f>
        <v>8400000</v>
      </c>
      <c r="E102" s="35" t="s">
        <v>7</v>
      </c>
      <c r="F102" s="32" t="s">
        <v>27</v>
      </c>
      <c r="G102" s="32"/>
      <c r="H102" s="32"/>
      <c r="I102" s="32"/>
      <c r="J102" s="32"/>
      <c r="K102" s="32"/>
      <c r="L102" s="32"/>
      <c r="M102" s="32"/>
      <c r="N102" s="32"/>
      <c r="O102" s="33"/>
      <c r="P102" s="70"/>
    </row>
    <row r="103" spans="1:16" x14ac:dyDescent="0.15">
      <c r="A103" s="70"/>
      <c r="B103" s="30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/>
      <c r="P103" s="70"/>
    </row>
    <row r="104" spans="1:16" x14ac:dyDescent="0.15">
      <c r="A104" s="70"/>
      <c r="B104" s="30"/>
      <c r="C104" s="31" t="s">
        <v>28</v>
      </c>
      <c r="D104" s="31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/>
      <c r="P104" s="70"/>
    </row>
    <row r="105" spans="1:16" ht="14.25" thickBot="1" x14ac:dyDescent="0.2">
      <c r="A105" s="70"/>
      <c r="B105" s="30"/>
      <c r="C105" s="32"/>
      <c r="D105" s="32" t="s">
        <v>29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/>
      <c r="P105" s="70"/>
    </row>
    <row r="106" spans="1:16" ht="14.25" thickBot="1" x14ac:dyDescent="0.2">
      <c r="A106" s="70"/>
      <c r="B106" s="30"/>
      <c r="C106" s="32"/>
      <c r="D106" s="34">
        <f>D120</f>
        <v>504000</v>
      </c>
      <c r="E106" s="35" t="s">
        <v>7</v>
      </c>
      <c r="F106" s="32" t="s">
        <v>77</v>
      </c>
      <c r="G106" s="32"/>
      <c r="H106" s="32"/>
      <c r="I106" s="32"/>
      <c r="J106" s="32"/>
      <c r="K106" s="32"/>
      <c r="L106" s="32"/>
      <c r="M106" s="32"/>
      <c r="N106" s="32"/>
      <c r="O106" s="33"/>
      <c r="P106" s="70"/>
    </row>
    <row r="107" spans="1:16" x14ac:dyDescent="0.15">
      <c r="A107" s="70"/>
      <c r="B107" s="30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/>
      <c r="P107" s="70"/>
    </row>
    <row r="108" spans="1:16" x14ac:dyDescent="0.15">
      <c r="A108" s="70"/>
      <c r="B108" s="30"/>
      <c r="C108" s="31" t="s">
        <v>31</v>
      </c>
      <c r="D108" s="31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/>
      <c r="P108" s="70"/>
    </row>
    <row r="109" spans="1:16" ht="14.25" thickBot="1" x14ac:dyDescent="0.2">
      <c r="A109" s="70"/>
      <c r="B109" s="30"/>
      <c r="C109" s="32"/>
      <c r="D109" s="32" t="s">
        <v>32</v>
      </c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/>
      <c r="P109" s="70"/>
    </row>
    <row r="110" spans="1:16" ht="14.25" thickBot="1" x14ac:dyDescent="0.2">
      <c r="A110" s="70"/>
      <c r="B110" s="30"/>
      <c r="C110" s="32"/>
      <c r="D110" s="34">
        <f>D123</f>
        <v>336000</v>
      </c>
      <c r="E110" s="35" t="s">
        <v>7</v>
      </c>
      <c r="F110" s="32" t="s">
        <v>33</v>
      </c>
      <c r="G110" s="32"/>
      <c r="H110" s="32"/>
      <c r="I110" s="32"/>
      <c r="J110" s="32"/>
      <c r="K110" s="32"/>
      <c r="L110" s="32"/>
      <c r="M110" s="32"/>
      <c r="N110" s="32"/>
      <c r="O110" s="33"/>
      <c r="P110" s="70"/>
    </row>
    <row r="111" spans="1:16" ht="14.25" thickBot="1" x14ac:dyDescent="0.2">
      <c r="A111" s="70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8"/>
      <c r="P111" s="70"/>
    </row>
    <row r="112" spans="1:16" x14ac:dyDescent="0.15">
      <c r="A112" s="70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70"/>
    </row>
    <row r="113" spans="3:17" s="10" customFormat="1" ht="18" customHeight="1" x14ac:dyDescent="0.15">
      <c r="P113" s="2"/>
      <c r="Q113" s="2"/>
    </row>
    <row r="114" spans="3:17" s="10" customFormat="1" ht="18" hidden="1" customHeight="1" x14ac:dyDescent="0.15">
      <c r="C114" s="10" t="s">
        <v>34</v>
      </c>
      <c r="D114" s="43">
        <f>IF(H81&gt;20,H81-20,H81)</f>
        <v>4</v>
      </c>
      <c r="E114" s="41" t="s">
        <v>78</v>
      </c>
      <c r="G114" s="10" t="s">
        <v>79</v>
      </c>
      <c r="L114" s="10" t="s">
        <v>37</v>
      </c>
    </row>
    <row r="115" spans="3:17" s="10" customFormat="1" ht="18" hidden="1" customHeight="1" x14ac:dyDescent="0.15">
      <c r="C115" s="10" t="s">
        <v>38</v>
      </c>
      <c r="D115" s="43">
        <f>IF(L81="はい",1000000,0)</f>
        <v>0</v>
      </c>
      <c r="E115" s="41" t="s">
        <v>80</v>
      </c>
      <c r="G115" s="10" t="s">
        <v>81</v>
      </c>
      <c r="L115" s="10" t="s">
        <v>41</v>
      </c>
    </row>
    <row r="116" spans="3:17" s="10" customFormat="1" ht="18" hidden="1" customHeight="1" x14ac:dyDescent="0.15">
      <c r="C116" s="10" t="s">
        <v>42</v>
      </c>
      <c r="D116" s="43">
        <f>IF(H81&gt;20,(8000000+(700000*D114)),(400000*D114))</f>
        <v>1600000</v>
      </c>
      <c r="E116" s="41" t="s">
        <v>82</v>
      </c>
      <c r="G116" s="10" t="s">
        <v>83</v>
      </c>
    </row>
    <row r="117" spans="3:17" s="10" customFormat="1" ht="18" hidden="1" customHeight="1" x14ac:dyDescent="0.15">
      <c r="C117" s="10" t="s">
        <v>45</v>
      </c>
      <c r="D117" s="43">
        <f>IF(D116&lt;800000,800000+D115,D116+D115)</f>
        <v>1600000</v>
      </c>
      <c r="E117" s="41" t="s">
        <v>84</v>
      </c>
      <c r="G117" s="10" t="s">
        <v>85</v>
      </c>
    </row>
    <row r="118" spans="3:17" s="10" customFormat="1" ht="18" hidden="1" customHeight="1" x14ac:dyDescent="0.15">
      <c r="C118" s="10" t="s">
        <v>48</v>
      </c>
      <c r="D118" s="43">
        <f>(D81-D117)</f>
        <v>8400000</v>
      </c>
      <c r="E118" s="41" t="s">
        <v>86</v>
      </c>
      <c r="G118" s="10" t="s">
        <v>87</v>
      </c>
      <c r="L118" s="10" t="s">
        <v>51</v>
      </c>
    </row>
    <row r="119" spans="3:17" s="10" customFormat="1" ht="18" hidden="1" customHeight="1" x14ac:dyDescent="0.15">
      <c r="C119" s="10" t="s">
        <v>52</v>
      </c>
      <c r="D119" s="43">
        <f>IF(D118&lt;0,0,D118)</f>
        <v>8400000</v>
      </c>
      <c r="E119" s="41" t="s">
        <v>88</v>
      </c>
      <c r="G119" s="10" t="s">
        <v>89</v>
      </c>
    </row>
    <row r="120" spans="3:17" s="10" customFormat="1" ht="18" hidden="1" customHeight="1" x14ac:dyDescent="0.15">
      <c r="C120" s="10" t="s">
        <v>56</v>
      </c>
      <c r="D120" s="43">
        <f>ROUNDDOWN(D119*6%,-2)</f>
        <v>504000</v>
      </c>
      <c r="E120" s="41" t="s">
        <v>90</v>
      </c>
      <c r="G120" s="10" t="s">
        <v>91</v>
      </c>
    </row>
    <row r="121" spans="3:17" s="10" customFormat="1" ht="18" hidden="1" customHeight="1" x14ac:dyDescent="0.15">
      <c r="C121" s="10" t="s">
        <v>59</v>
      </c>
      <c r="D121" s="43"/>
      <c r="E121" s="41" t="s">
        <v>92</v>
      </c>
      <c r="G121" s="10" t="s">
        <v>61</v>
      </c>
      <c r="H121" s="10" t="s">
        <v>62</v>
      </c>
    </row>
    <row r="122" spans="3:17" s="10" customFormat="1" ht="18" hidden="1" customHeight="1" x14ac:dyDescent="0.15">
      <c r="C122" s="10" t="s">
        <v>63</v>
      </c>
      <c r="D122" s="43"/>
      <c r="E122" s="41" t="s">
        <v>93</v>
      </c>
      <c r="G122" s="10" t="s">
        <v>65</v>
      </c>
    </row>
    <row r="123" spans="3:17" s="10" customFormat="1" ht="18" hidden="1" customHeight="1" x14ac:dyDescent="0.15">
      <c r="C123" s="10" t="s">
        <v>66</v>
      </c>
      <c r="D123" s="43">
        <f>ROUNDDOWN(D119*4%,-2)</f>
        <v>336000</v>
      </c>
      <c r="E123" s="41" t="s">
        <v>94</v>
      </c>
      <c r="G123" s="10" t="s">
        <v>68</v>
      </c>
    </row>
    <row r="124" spans="3:17" s="10" customFormat="1" ht="18" hidden="1" customHeight="1" x14ac:dyDescent="0.15">
      <c r="C124" s="10" t="s">
        <v>59</v>
      </c>
      <c r="D124" s="43"/>
      <c r="E124" s="41" t="s">
        <v>95</v>
      </c>
      <c r="G124" s="10" t="s">
        <v>70</v>
      </c>
      <c r="H124" s="10" t="s">
        <v>62</v>
      </c>
    </row>
    <row r="125" spans="3:17" s="10" customFormat="1" ht="18" hidden="1" customHeight="1" x14ac:dyDescent="0.15">
      <c r="C125" s="10" t="s">
        <v>71</v>
      </c>
      <c r="D125" s="43"/>
      <c r="E125" s="41" t="s">
        <v>96</v>
      </c>
      <c r="G125" s="10" t="s">
        <v>73</v>
      </c>
    </row>
    <row r="126" spans="3:17" s="10" customFormat="1" ht="18" hidden="1" customHeight="1" x14ac:dyDescent="0.15"/>
    <row r="127" spans="3:17" s="10" customFormat="1" ht="18" hidden="1" customHeight="1" x14ac:dyDescent="0.15">
      <c r="C127" s="10">
        <v>1</v>
      </c>
    </row>
    <row r="128" spans="3:17" s="10" customFormat="1" hidden="1" x14ac:dyDescent="0.15">
      <c r="C128" s="10">
        <v>2</v>
      </c>
    </row>
    <row r="129" spans="3:3" s="10" customFormat="1" hidden="1" x14ac:dyDescent="0.15">
      <c r="C129" s="10">
        <v>3</v>
      </c>
    </row>
    <row r="130" spans="3:3" s="10" customFormat="1" hidden="1" x14ac:dyDescent="0.15">
      <c r="C130" s="10">
        <v>4</v>
      </c>
    </row>
    <row r="131" spans="3:3" s="10" customFormat="1" hidden="1" x14ac:dyDescent="0.15">
      <c r="C131" s="10">
        <v>5</v>
      </c>
    </row>
    <row r="132" spans="3:3" s="10" customFormat="1" x14ac:dyDescent="0.15"/>
    <row r="133" spans="3:3" s="10" customFormat="1" x14ac:dyDescent="0.15"/>
    <row r="134" spans="3:3" s="10" customFormat="1" x14ac:dyDescent="0.15"/>
    <row r="135" spans="3:3" s="10" customFormat="1" x14ac:dyDescent="0.15"/>
  </sheetData>
  <sheetProtection algorithmName="SHA-512" hashValue="5KfpWYUoCm0Adis9xdKvKwvqyCVJ57RJIvNP1m6PIuYeQQULIMwnwNcHSvv/q/djcXmdfr6kKVnHJUMwoigQDw==" saltValue="3GRzy3tmKgBfYUk4IkdXhQ==" spinCount="100000" sheet="1" objects="1" scenarios="1"/>
  <mergeCells count="33">
    <mergeCell ref="A69:P69"/>
    <mergeCell ref="K70:M72"/>
    <mergeCell ref="G88:H88"/>
    <mergeCell ref="K88:L88"/>
    <mergeCell ref="B112:O112"/>
    <mergeCell ref="A74:P74"/>
    <mergeCell ref="A75:A112"/>
    <mergeCell ref="B75:G75"/>
    <mergeCell ref="P75:P112"/>
    <mergeCell ref="C87:E87"/>
    <mergeCell ref="F87:F88"/>
    <mergeCell ref="G87:I87"/>
    <mergeCell ref="J87:J88"/>
    <mergeCell ref="K87:M87"/>
    <mergeCell ref="C88:D88"/>
    <mergeCell ref="A11:A50"/>
    <mergeCell ref="B11:G11"/>
    <mergeCell ref="P11:P50"/>
    <mergeCell ref="C23:E23"/>
    <mergeCell ref="F23:F24"/>
    <mergeCell ref="G23:I23"/>
    <mergeCell ref="J23:J24"/>
    <mergeCell ref="K23:M23"/>
    <mergeCell ref="C24:D24"/>
    <mergeCell ref="G24:H24"/>
    <mergeCell ref="K24:L24"/>
    <mergeCell ref="B50:O50"/>
    <mergeCell ref="A10:P10"/>
    <mergeCell ref="A1:P1"/>
    <mergeCell ref="A2:P2"/>
    <mergeCell ref="K3:M5"/>
    <mergeCell ref="B6:H6"/>
    <mergeCell ref="C7:N7"/>
  </mergeCells>
  <phoneticPr fontId="2"/>
  <dataValidations count="5">
    <dataValidation type="whole" allowBlank="1" showInputMessage="1" showErrorMessage="1" sqref="H17">
      <formula1>0</formula1>
      <formula2>200</formula2>
    </dataValidation>
    <dataValidation type="whole" allowBlank="1" showInputMessage="1" showErrorMessage="1" sqref="D17">
      <formula1>0</formula1>
      <formula2>9999999999</formula2>
    </dataValidation>
    <dataValidation type="whole" allowBlank="1" showInputMessage="1" showErrorMessage="1" sqref="D81">
      <formula1>0</formula1>
      <formula2>99999999999</formula2>
    </dataValidation>
    <dataValidation type="list" allowBlank="1" showInputMessage="1" showErrorMessage="1" sqref="H81">
      <formula1>$C$127:$C$131</formula1>
    </dataValidation>
    <dataValidation type="list" showInputMessage="1" showErrorMessage="1" sqref="L17 L81">
      <formula1>"はい,いいえ"</formula1>
    </dataValidation>
  </dataValidations>
  <pageMargins left="0.7" right="0.7" top="0.75" bottom="0.75" header="0.3" footer="0.3"/>
  <pageSetup paperSize="9" scale="59" fitToHeight="0" orientation="portrait" r:id="rId1"/>
  <rowBreaks count="1" manualBreakCount="1">
    <brk id="6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2022-09-20T05:27:25Z</dcterms:created>
  <dcterms:modified xsi:type="dcterms:W3CDTF">2022-09-20T05:31:10Z</dcterms:modified>
</cp:coreProperties>
</file>