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0_保存用\20_市民税係\2024年度\25_入湯税\03_様式に関すること\01 申告書\"/>
    </mc:Choice>
  </mc:AlternateContent>
  <xr:revisionPtr revIDLastSave="0" documentId="8_{2032562B-D6EA-4294-9450-5D259CD4CA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（黄色に入力）" sheetId="21" r:id="rId1"/>
    <sheet name="申告書（印刷用）" sheetId="19" r:id="rId2"/>
    <sheet name="納入書（印刷用）" sheetId="20" r:id="rId3"/>
    <sheet name="Sheet1" sheetId="22" r:id="rId4"/>
  </sheets>
  <definedNames>
    <definedName name="_xlnm.Print_Area" localSheetId="0">'入力シート（黄色に入力）'!$B$1:$R$23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2" l="1"/>
  <c r="J7" i="19"/>
  <c r="R13" i="20"/>
  <c r="D13" i="20"/>
  <c r="R10" i="20"/>
  <c r="D10" i="20"/>
  <c r="F15" i="19"/>
  <c r="L15" i="19" s="1"/>
  <c r="E8" i="20"/>
  <c r="C17" i="20"/>
  <c r="B3" i="19"/>
  <c r="S8" i="20"/>
  <c r="B1" i="19"/>
  <c r="F22" i="19"/>
  <c r="F21" i="19"/>
  <c r="F20" i="19"/>
  <c r="F18" i="19"/>
  <c r="L18" i="19" s="1"/>
  <c r="F17" i="19"/>
  <c r="L17" i="19" s="1"/>
  <c r="F16" i="19"/>
  <c r="L16" i="19" s="1"/>
  <c r="C4" i="20"/>
  <c r="Q4" i="20" s="1"/>
  <c r="C6" i="20"/>
  <c r="Q6" i="20" s="1"/>
  <c r="J11" i="19"/>
  <c r="J10" i="19"/>
  <c r="J9" i="19"/>
  <c r="J8" i="19"/>
  <c r="J6" i="19"/>
  <c r="K13" i="21"/>
  <c r="K14" i="21"/>
  <c r="K15" i="21"/>
  <c r="K16" i="21"/>
  <c r="K17" i="21"/>
  <c r="K18" i="21"/>
  <c r="K19" i="21"/>
  <c r="K20" i="21"/>
  <c r="K21" i="21"/>
  <c r="K22" i="21"/>
  <c r="K23" i="21"/>
  <c r="I13" i="21"/>
  <c r="I14" i="21"/>
  <c r="I15" i="21"/>
  <c r="I16" i="21"/>
  <c r="I17" i="21"/>
  <c r="I18" i="21"/>
  <c r="I19" i="21"/>
  <c r="I20" i="21"/>
  <c r="I21" i="21"/>
  <c r="I22" i="21"/>
  <c r="I23" i="21"/>
  <c r="G13" i="21"/>
  <c r="G14" i="21"/>
  <c r="G15" i="21"/>
  <c r="G16" i="21"/>
  <c r="G17" i="21"/>
  <c r="G18" i="21"/>
  <c r="G19" i="21"/>
  <c r="G20" i="21"/>
  <c r="G21" i="21"/>
  <c r="G22" i="21"/>
  <c r="G23" i="21"/>
  <c r="K12" i="21"/>
  <c r="I12" i="21"/>
  <c r="G12" i="21"/>
  <c r="E12" i="21"/>
  <c r="O13" i="21"/>
  <c r="O14" i="21"/>
  <c r="O15" i="21"/>
  <c r="O16" i="21"/>
  <c r="O17" i="21"/>
  <c r="O18" i="21"/>
  <c r="O19" i="21"/>
  <c r="O20" i="21"/>
  <c r="O21" i="21"/>
  <c r="O22" i="21"/>
  <c r="O23" i="21"/>
  <c r="O12" i="21"/>
  <c r="E13" i="21"/>
  <c r="P13" i="21" s="1"/>
  <c r="E14" i="21"/>
  <c r="E15" i="21"/>
  <c r="P15" i="21" s="1"/>
  <c r="E16" i="21"/>
  <c r="E17" i="21"/>
  <c r="E18" i="21"/>
  <c r="E19" i="21"/>
  <c r="P19" i="21" s="1"/>
  <c r="E20" i="21"/>
  <c r="E21" i="21"/>
  <c r="E22" i="21"/>
  <c r="E23" i="21"/>
  <c r="F23" i="19" l="1"/>
  <c r="L19" i="19"/>
  <c r="L24" i="19" s="1"/>
  <c r="F19" i="19"/>
  <c r="P14" i="21"/>
  <c r="P21" i="21"/>
  <c r="P20" i="21"/>
  <c r="P18" i="21"/>
  <c r="P23" i="21"/>
  <c r="P22" i="21"/>
  <c r="P17" i="21"/>
  <c r="P16" i="21"/>
  <c r="P12" i="21"/>
  <c r="F24" i="19" l="1"/>
</calcChain>
</file>

<file path=xl/sharedStrings.xml><?xml version="1.0" encoding="utf-8"?>
<sst xmlns="http://schemas.openxmlformats.org/spreadsheetml/2006/main" count="144" uniqueCount="73">
  <si>
    <t>入湯客数</t>
    <rPh sb="0" eb="2">
      <t>ニュウトウ</t>
    </rPh>
    <rPh sb="2" eb="3">
      <t>キャク</t>
    </rPh>
    <rPh sb="3" eb="4">
      <t>スウ</t>
    </rPh>
    <phoneticPr fontId="2"/>
  </si>
  <si>
    <t>入湯税額</t>
    <rPh sb="0" eb="2">
      <t>ニュウトウ</t>
    </rPh>
    <rPh sb="2" eb="4">
      <t>ゼイガク</t>
    </rPh>
    <phoneticPr fontId="2"/>
  </si>
  <si>
    <t>円</t>
    <rPh sb="0" eb="1">
      <t>エン</t>
    </rPh>
    <phoneticPr fontId="2"/>
  </si>
  <si>
    <t>税率</t>
    <rPh sb="0" eb="2">
      <t>ゼイリツ</t>
    </rPh>
    <phoneticPr fontId="2"/>
  </si>
  <si>
    <t>非課税</t>
    <rPh sb="0" eb="3">
      <t>ヒカゼイ</t>
    </rPh>
    <phoneticPr fontId="2"/>
  </si>
  <si>
    <t>人</t>
    <rPh sb="0" eb="1">
      <t>ニン</t>
    </rPh>
    <phoneticPr fontId="2"/>
  </si>
  <si>
    <t>区　　　　　　　分</t>
    <rPh sb="0" eb="1">
      <t>ク</t>
    </rPh>
    <rPh sb="8" eb="9">
      <t>ブン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</si>
  <si>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</si>
  <si>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</si>
  <si>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</si>
  <si>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小　　　　　　　　　　計</t>
    <rPh sb="0" eb="1">
      <t>ショウ</t>
    </rPh>
    <rPh sb="11" eb="12">
      <t>ケイ</t>
    </rPh>
    <phoneticPr fontId="2"/>
  </si>
  <si>
    <t>合　　　　　　　　　　計</t>
    <rPh sb="0" eb="1">
      <t>ゴウ</t>
    </rPh>
    <rPh sb="11" eb="12">
      <t>ケイ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</si>
  <si>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</si>
  <si>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　特別徴収義務者</t>
    <rPh sb="1" eb="3">
      <t>トクベツ</t>
    </rPh>
    <rPh sb="3" eb="5">
      <t>チョウシュウ</t>
    </rPh>
    <rPh sb="5" eb="6">
      <t>ギ</t>
    </rPh>
    <rPh sb="6" eb="7">
      <t>ツトム</t>
    </rPh>
    <rPh sb="7" eb="8">
      <t>モノ</t>
    </rPh>
    <phoneticPr fontId="2"/>
  </si>
  <si>
    <t>電話</t>
    <rPh sb="0" eb="2">
      <t>デンワ</t>
    </rPh>
    <phoneticPr fontId="2"/>
  </si>
  <si>
    <t>入　　湯　　税　　納　　入　　申　　告　　書</t>
    <rPh sb="0" eb="1">
      <t>イ</t>
    </rPh>
    <rPh sb="3" eb="4">
      <t>ユ</t>
    </rPh>
    <rPh sb="6" eb="7">
      <t>ゼイ</t>
    </rPh>
    <rPh sb="9" eb="10">
      <t>オサム</t>
    </rPh>
    <rPh sb="12" eb="13">
      <t>イ</t>
    </rPh>
    <rPh sb="15" eb="16">
      <t>サル</t>
    </rPh>
    <rPh sb="18" eb="19">
      <t>コク</t>
    </rPh>
    <rPh sb="21" eb="22">
      <t>ショ</t>
    </rPh>
    <phoneticPr fontId="2"/>
  </si>
  <si>
    <t>　　　下記のとおり申告します。</t>
    <rPh sb="3" eb="5">
      <t>カキ</t>
    </rPh>
    <rPh sb="9" eb="11">
      <t>シンコク</t>
    </rPh>
    <phoneticPr fontId="2"/>
  </si>
  <si>
    <t>年齢１３歳未満の者（中学生を除く）</t>
    <rPh sb="0" eb="2">
      <t>ネンレイ</t>
    </rPh>
    <rPh sb="4" eb="7">
      <t>サイミマン</t>
    </rPh>
    <rPh sb="8" eb="9">
      <t>モノ</t>
    </rPh>
    <rPh sb="10" eb="13">
      <t>チュウガクセイ</t>
    </rPh>
    <rPh sb="14" eb="15">
      <t>ノゾ</t>
    </rPh>
    <phoneticPr fontId="2"/>
  </si>
  <si>
    <t>飲食及び入湯を目的として日帰りで入湯する者</t>
    <rPh sb="0" eb="2">
      <t>インショク</t>
    </rPh>
    <rPh sb="2" eb="3">
      <t>オヨ</t>
    </rPh>
    <rPh sb="4" eb="6">
      <t>ニュウトウ</t>
    </rPh>
    <rPh sb="7" eb="9">
      <t>モクテキ</t>
    </rPh>
    <rPh sb="12" eb="14">
      <t>ヒガエ</t>
    </rPh>
    <rPh sb="16" eb="18">
      <t>ニュウトウ</t>
    </rPh>
    <rPh sb="20" eb="21">
      <t>モノ</t>
    </rPh>
    <phoneticPr fontId="2"/>
  </si>
  <si>
    <t>宿泊に要する費用が7,000円以下の者</t>
    <rPh sb="0" eb="2">
      <t>シュクハク</t>
    </rPh>
    <rPh sb="3" eb="4">
      <t>ヨウ</t>
    </rPh>
    <rPh sb="6" eb="8">
      <t>ヒヨウ</t>
    </rPh>
    <rPh sb="14" eb="15">
      <t>エン</t>
    </rPh>
    <rPh sb="15" eb="17">
      <t>イカ</t>
    </rPh>
    <rPh sb="18" eb="19">
      <t>モノ</t>
    </rPh>
    <phoneticPr fontId="2"/>
  </si>
  <si>
    <t>宿泊に要する費用が7,000円を超える者</t>
    <rPh sb="0" eb="2">
      <t>シュクハク</t>
    </rPh>
    <rPh sb="3" eb="4">
      <t>ヨウ</t>
    </rPh>
    <rPh sb="6" eb="8">
      <t>ヒヨウ</t>
    </rPh>
    <rPh sb="14" eb="15">
      <t>エン</t>
    </rPh>
    <rPh sb="16" eb="17">
      <t>コ</t>
    </rPh>
    <rPh sb="19" eb="20">
      <t>モノ</t>
    </rPh>
    <phoneticPr fontId="2"/>
  </si>
  <si>
    <t xml:space="preserve">
伊豆の国市長  あて</t>
    <phoneticPr fontId="2"/>
  </si>
  <si>
    <t>法人番号</t>
    <rPh sb="0" eb="2">
      <t>ホウジン</t>
    </rPh>
    <rPh sb="2" eb="4">
      <t>バンゴウ</t>
    </rPh>
    <phoneticPr fontId="2"/>
  </si>
  <si>
    <t>　　令和　　　　年　　　　月分</t>
    <rPh sb="2" eb="4">
      <t>レイワ</t>
    </rPh>
    <rPh sb="8" eb="9">
      <t>ネン</t>
    </rPh>
    <rPh sb="13" eb="14">
      <t>ツキ</t>
    </rPh>
    <rPh sb="14" eb="15">
      <t>ブン</t>
    </rPh>
    <phoneticPr fontId="2"/>
  </si>
  <si>
    <t>　　令和　　　　年　　　　月　　　　日提出</t>
    <rPh sb="2" eb="4">
      <t>レイワ</t>
    </rPh>
    <rPh sb="8" eb="9">
      <t>ネン</t>
    </rPh>
    <rPh sb="13" eb="14">
      <t>ツキ</t>
    </rPh>
    <rPh sb="18" eb="19">
      <t>ニチ</t>
    </rPh>
    <rPh sb="19" eb="21">
      <t>テイシュツ</t>
    </rPh>
    <phoneticPr fontId="2"/>
  </si>
  <si>
    <t>静岡県伊豆の国市</t>
    <rPh sb="0" eb="3">
      <t>シズオカケン</t>
    </rPh>
    <rPh sb="3" eb="5">
      <t>イズ</t>
    </rPh>
    <rPh sb="6" eb="7">
      <t>クニ</t>
    </rPh>
    <rPh sb="7" eb="8">
      <t>シ</t>
    </rPh>
    <phoneticPr fontId="2"/>
  </si>
  <si>
    <t>会計管理者　　様</t>
    <rPh sb="0" eb="2">
      <t>カイケイ</t>
    </rPh>
    <rPh sb="2" eb="5">
      <t>カンリシャ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</si>
  <si>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</si>
  <si>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静岡県伊豆の国市</t>
    <rPh sb="0" eb="3">
      <t>シズオカケン</t>
    </rPh>
    <rPh sb="3" eb="5">
      <t>イズ</t>
    </rPh>
    <rPh sb="6" eb="8">
      <t>クニシ</t>
    </rPh>
    <phoneticPr fontId="2"/>
  </si>
  <si>
    <t xml:space="preserve">
静岡県伊豆の国市
公金取扱金融機関</t>
    <rPh sb="1" eb="4">
      <t>シズオカケン</t>
    </rPh>
    <rPh sb="4" eb="6">
      <t>イズ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</si>
  <si>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</si>
  <si>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上記のとおり納入します。</t>
    <rPh sb="0" eb="2">
      <t>ジョウキ</t>
    </rPh>
    <rPh sb="6" eb="8">
      <t>ノウニュウ</t>
    </rPh>
    <phoneticPr fontId="2"/>
  </si>
  <si>
    <t>合計</t>
    <rPh sb="0" eb="2">
      <t>ゴウケイ</t>
    </rPh>
    <phoneticPr fontId="2"/>
  </si>
  <si>
    <t>延滞金</t>
    <rPh sb="0" eb="1">
      <t>エン</t>
    </rPh>
    <rPh sb="1" eb="2">
      <t>トドコオ</t>
    </rPh>
    <rPh sb="2" eb="3">
      <t>キン</t>
    </rPh>
    <phoneticPr fontId="2"/>
  </si>
  <si>
    <t>督促手数料</t>
    <rPh sb="0" eb="2">
      <t>トクソク</t>
    </rPh>
    <rPh sb="2" eb="5">
      <t>テスウリョウ</t>
    </rPh>
    <phoneticPr fontId="2"/>
  </si>
  <si>
    <t>税額</t>
    <rPh sb="0" eb="1">
      <t>ゼイ</t>
    </rPh>
    <rPh sb="1" eb="2">
      <t>ガク</t>
    </rPh>
    <phoneticPr fontId="2"/>
  </si>
  <si>
    <t>納　付　額</t>
    <rPh sb="0" eb="1">
      <t>オサム</t>
    </rPh>
    <rPh sb="2" eb="3">
      <t>ヅケ</t>
    </rPh>
    <rPh sb="4" eb="5">
      <t>ガク</t>
    </rPh>
    <phoneticPr fontId="2"/>
  </si>
  <si>
    <t>入　湯　税</t>
    <rPh sb="0" eb="1">
      <t>イ</t>
    </rPh>
    <rPh sb="2" eb="3">
      <t>ユ</t>
    </rPh>
    <rPh sb="4" eb="5">
      <t>ゼイ</t>
    </rPh>
    <phoneticPr fontId="2"/>
  </si>
  <si>
    <t>　氏名（名称）</t>
    <rPh sb="1" eb="3">
      <t>シメイ</t>
    </rPh>
    <rPh sb="4" eb="6">
      <t>メイショウ</t>
    </rPh>
    <phoneticPr fontId="2"/>
  </si>
  <si>
    <t>　住所（所在地）</t>
    <rPh sb="1" eb="3">
      <t>ジュウショ</t>
    </rPh>
    <rPh sb="4" eb="7">
      <t>ショザイチ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</si>
  <si>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</si>
  <si>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領　　収　　証　　書</t>
    <rPh sb="0" eb="1">
      <t>リョウ</t>
    </rPh>
    <rPh sb="3" eb="4">
      <t>オサム</t>
    </rPh>
    <rPh sb="6" eb="7">
      <t>アカシ</t>
    </rPh>
    <rPh sb="9" eb="10">
      <t>ショ</t>
    </rPh>
    <phoneticPr fontId="2"/>
  </si>
  <si>
    <t>納　　　入　　　書</t>
    <rPh sb="0" eb="1">
      <t>オサム</t>
    </rPh>
    <rPh sb="4" eb="5">
      <t>イ</t>
    </rPh>
    <rPh sb="8" eb="9">
      <t>ショ</t>
    </rPh>
    <phoneticPr fontId="2"/>
  </si>
  <si>
    <t>申告年度（西暦）</t>
    <rPh sb="0" eb="2">
      <t>シンコク</t>
    </rPh>
    <rPh sb="2" eb="4">
      <t>ネンド</t>
    </rPh>
    <rPh sb="5" eb="7">
      <t>セイレキ</t>
    </rPh>
    <phoneticPr fontId="2"/>
  </si>
  <si>
    <t>年度</t>
    <rPh sb="0" eb="1">
      <t>ネン</t>
    </rPh>
    <rPh sb="1" eb="2">
      <t>ド</t>
    </rPh>
    <phoneticPr fontId="2"/>
  </si>
  <si>
    <t>電話番号</t>
    <rPh sb="0" eb="2">
      <t>デンワ</t>
    </rPh>
    <rPh sb="2" eb="4">
      <t>バンゴウ</t>
    </rPh>
    <phoneticPr fontId="2"/>
  </si>
  <si>
    <t>入湯税納入申告書</t>
    <rPh sb="0" eb="1">
      <t>ニュウ</t>
    </rPh>
    <phoneticPr fontId="2"/>
  </si>
  <si>
    <t>飲食及び入湯を目的として日帰りで入湯する者</t>
  </si>
  <si>
    <t>宿泊に要する費用が7,000円以下の者</t>
  </si>
  <si>
    <t>宿泊に要する費用が7,000円を超える者</t>
  </si>
  <si>
    <t>年齢１３歳未満の者（中学生を除く）</t>
  </si>
  <si>
    <t>入湯のみを目的として日帰りで入湯する者</t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</si>
  <si>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</si>
  <si>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</si>
  <si>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人数（非課税）</t>
    <rPh sb="0" eb="2">
      <t>ニンズウ</t>
    </rPh>
    <rPh sb="3" eb="6">
      <t>ヒカゼイ</t>
    </rPh>
    <phoneticPr fontId="2"/>
  </si>
  <si>
    <r>
      <t xml:space="preserve">提出日
</t>
    </r>
    <r>
      <rPr>
        <sz val="9"/>
        <rFont val="ＭＳ Ｐゴシック"/>
        <family val="3"/>
        <charset val="128"/>
      </rPr>
      <t>（例：2024/12/1）</t>
    </r>
    <rPh sb="0" eb="2">
      <t>テイシュツ</t>
    </rPh>
    <rPh sb="2" eb="3">
      <t>ビ</t>
    </rPh>
    <rPh sb="5" eb="6">
      <t>レイ</t>
    </rPh>
    <phoneticPr fontId="2"/>
  </si>
  <si>
    <t>20000000000</t>
    <phoneticPr fontId="2"/>
  </si>
  <si>
    <t>静岡県伊豆の国市長岡340番地の１</t>
    <rPh sb="0" eb="3">
      <t>シズオカケン</t>
    </rPh>
    <rPh sb="3" eb="5">
      <t>イズ</t>
    </rPh>
    <rPh sb="6" eb="8">
      <t>クニシ</t>
    </rPh>
    <rPh sb="8" eb="10">
      <t>ナガオカ</t>
    </rPh>
    <rPh sb="13" eb="15">
      <t>バンチ</t>
    </rPh>
    <phoneticPr fontId="2"/>
  </si>
  <si>
    <t>株式会社　伊豆の国市ホテル</t>
    <rPh sb="0" eb="4">
      <t>カブシキガイシャ</t>
    </rPh>
    <rPh sb="5" eb="7">
      <t>イズ</t>
    </rPh>
    <rPh sb="8" eb="10">
      <t>クニシ</t>
    </rPh>
    <phoneticPr fontId="2"/>
  </si>
  <si>
    <t>代表取締役　てつざ　えもん</t>
    <rPh sb="0" eb="2">
      <t>ダイヒョウ</t>
    </rPh>
    <rPh sb="2" eb="5">
      <t>トリシマリヤク</t>
    </rPh>
    <phoneticPr fontId="2"/>
  </si>
  <si>
    <t>055－948－2918</t>
    <phoneticPr fontId="2"/>
  </si>
  <si>
    <t>ぬえ　ざえもん</t>
    <phoneticPr fontId="2"/>
  </si>
  <si>
    <t>月分</t>
    <rPh sb="0" eb="2">
      <t>ガツブン</t>
    </rPh>
    <phoneticPr fontId="2"/>
  </si>
  <si>
    <t>申告月</t>
    <rPh sb="0" eb="2">
      <t>シンコク</t>
    </rPh>
    <rPh sb="2" eb="3">
      <t>ツキ</t>
    </rPh>
    <phoneticPr fontId="2"/>
  </si>
  <si>
    <t>提出</t>
    <rPh sb="0" eb="2">
      <t>テイシュツ</t>
    </rPh>
    <phoneticPr fontId="2"/>
  </si>
  <si>
    <t>学校の行事として行われる修学旅行の児童生徒</t>
    <phoneticPr fontId="2"/>
  </si>
  <si>
    <t>学校の行事として行われる修学旅行の引率教師・保護者（運転手・ガイドを除く）</t>
    <phoneticPr fontId="2"/>
  </si>
  <si>
    <t>入湯のみを目的として日帰りで入湯する者</t>
    <phoneticPr fontId="2"/>
  </si>
  <si>
    <t>学校の行事として行われる修学旅行の児童生徒</t>
    <rPh sb="0" eb="2">
      <t>ガッコウ</t>
    </rPh>
    <rPh sb="3" eb="5">
      <t>ギョウジ</t>
    </rPh>
    <rPh sb="8" eb="9">
      <t>オコナ</t>
    </rPh>
    <rPh sb="12" eb="14">
      <t>シュウガク</t>
    </rPh>
    <rPh sb="14" eb="16">
      <t>リョコウ</t>
    </rPh>
    <rPh sb="17" eb="19">
      <t>ジドウ</t>
    </rPh>
    <rPh sb="19" eb="21">
      <t>セイト</t>
    </rPh>
    <phoneticPr fontId="2"/>
  </si>
  <si>
    <t>学校の行事として行われる修学旅行の引率教師・保護者（運転手・ガイドを除く）</t>
    <rPh sb="0" eb="2">
      <t>ガッコウ</t>
    </rPh>
    <rPh sb="3" eb="5">
      <t>ギョウジ</t>
    </rPh>
    <rPh sb="8" eb="9">
      <t>オコナ</t>
    </rPh>
    <rPh sb="12" eb="14">
      <t>シュウガク</t>
    </rPh>
    <rPh sb="14" eb="16">
      <t>リョコウ</t>
    </rPh>
    <rPh sb="17" eb="19">
      <t>インソツ</t>
    </rPh>
    <rPh sb="19" eb="21">
      <t>キョウシ</t>
    </rPh>
    <rPh sb="22" eb="25">
      <t>ホゴシャ</t>
    </rPh>
    <rPh sb="26" eb="29">
      <t>ウンテンシュ</t>
    </rPh>
    <rPh sb="34" eb="35">
      <t>ノゾ</t>
    </rPh>
    <phoneticPr fontId="2"/>
  </si>
  <si>
    <t>黄色部分に入力をしてください。</t>
    <rPh sb="0" eb="4">
      <t>キイロブブン</t>
    </rPh>
    <rPh sb="5" eb="7">
      <t>ニュウリョク</t>
    </rPh>
    <phoneticPr fontId="2"/>
  </si>
  <si>
    <r>
      <t>申告書と納入書を印刷したい月（</t>
    </r>
    <r>
      <rPr>
        <sz val="12"/>
        <color theme="6" tint="-0.249977111117893"/>
        <rFont val="ＭＳ Ｐゴシック"/>
        <family val="3"/>
        <charset val="128"/>
      </rPr>
      <t>緑</t>
    </r>
    <r>
      <rPr>
        <sz val="12"/>
        <rFont val="ＭＳ Ｐゴシック"/>
        <family val="3"/>
        <charset val="128"/>
      </rPr>
      <t>色のセルの数字を下のセルに入力してください）</t>
    </r>
    <rPh sb="0" eb="3">
      <t>シンコクショ</t>
    </rPh>
    <rPh sb="4" eb="7">
      <t>ノウニュウショ</t>
    </rPh>
    <rPh sb="8" eb="10">
      <t>インサツ</t>
    </rPh>
    <rPh sb="13" eb="14">
      <t>ツキ</t>
    </rPh>
    <rPh sb="15" eb="16">
      <t>ミドリ</t>
    </rPh>
    <rPh sb="16" eb="17">
      <t>イロ</t>
    </rPh>
    <rPh sb="21" eb="23">
      <t>スウジ</t>
    </rPh>
    <rPh sb="24" eb="25">
      <t>シタ</t>
    </rPh>
    <rPh sb="29" eb="31">
      <t>ニュウリョク</t>
    </rPh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</si>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</sst>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2"/>
      <name val="HGSｺﾞｼｯｸE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6" tint="-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top"/>
    </xf>
    <xf numFmtId="0" fontId="0" fillId="0" borderId="15" xfId="0" applyBorder="1"/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5" fillId="0" borderId="38" xfId="0" applyFont="1" applyBorder="1" applyAlignment="1">
      <alignment wrapText="1"/>
    </xf>
    <xf numFmtId="0" fontId="5" fillId="0" borderId="38" xfId="0" applyFont="1" applyBorder="1"/>
    <xf numFmtId="0" fontId="6" fillId="0" borderId="18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distributed" vertical="center"/>
    </xf>
    <xf numFmtId="0" fontId="4" fillId="0" borderId="40" xfId="0" applyFont="1" applyBorder="1" applyAlignment="1">
      <alignment vertical="center"/>
    </xf>
    <xf numFmtId="0" fontId="4" fillId="0" borderId="40" xfId="0" applyFont="1" applyBorder="1"/>
    <xf numFmtId="0" fontId="4" fillId="0" borderId="18" xfId="0" applyFont="1" applyBorder="1"/>
    <xf numFmtId="0" fontId="4" fillId="0" borderId="1" xfId="0" applyFont="1" applyBorder="1"/>
    <xf numFmtId="0" fontId="4" fillId="0" borderId="9" xfId="0" applyFont="1" applyBorder="1" applyAlignment="1">
      <alignment vertical="center"/>
    </xf>
    <xf numFmtId="0" fontId="7" fillId="0" borderId="40" xfId="0" applyFont="1" applyBorder="1" applyAlignment="1">
      <alignment vertical="center" wrapText="1"/>
    </xf>
    <xf numFmtId="38" fontId="4" fillId="0" borderId="40" xfId="1" applyFont="1" applyBorder="1"/>
    <xf numFmtId="38" fontId="4" fillId="0" borderId="42" xfId="1" applyFont="1" applyBorder="1"/>
    <xf numFmtId="0" fontId="0" fillId="0" borderId="46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38" fontId="4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0" fontId="4" fillId="0" borderId="42" xfId="0" applyFont="1" applyBorder="1"/>
    <xf numFmtId="0" fontId="9" fillId="0" borderId="17" xfId="0" applyFont="1" applyBorder="1" applyAlignment="1">
      <alignment vertical="center"/>
    </xf>
    <xf numFmtId="176" fontId="0" fillId="0" borderId="12" xfId="0" applyNumberFormat="1" applyBorder="1" applyAlignment="1">
      <alignment horizontal="left" vertical="center"/>
    </xf>
    <xf numFmtId="0" fontId="6" fillId="0" borderId="39" xfId="0" applyFont="1" applyBorder="1" applyAlignment="1">
      <alignment vertical="center"/>
    </xf>
    <xf numFmtId="0" fontId="6" fillId="0" borderId="38" xfId="0" applyFont="1" applyBorder="1" applyAlignment="1">
      <alignment horizontal="right" vertical="center"/>
    </xf>
    <xf numFmtId="0" fontId="6" fillId="0" borderId="38" xfId="0" applyFont="1" applyBorder="1" applyAlignment="1">
      <alignment vertical="center"/>
    </xf>
    <xf numFmtId="0" fontId="6" fillId="0" borderId="37" xfId="0" applyFont="1" applyBorder="1" applyAlignment="1">
      <alignment horizontal="right" vertical="center"/>
    </xf>
    <xf numFmtId="0" fontId="0" fillId="0" borderId="38" xfId="0" applyBorder="1"/>
    <xf numFmtId="0" fontId="11" fillId="2" borderId="48" xfId="0" applyFont="1" applyFill="1" applyBorder="1" applyAlignment="1" applyProtection="1">
      <alignment horizontal="center" vertical="center"/>
      <protection locked="0"/>
    </xf>
    <xf numFmtId="14" fontId="4" fillId="2" borderId="42" xfId="0" applyNumberFormat="1" applyFont="1" applyFill="1" applyBorder="1" applyProtection="1">
      <protection locked="0"/>
    </xf>
    <xf numFmtId="38" fontId="4" fillId="2" borderId="42" xfId="1" applyFont="1" applyFill="1" applyBorder="1" applyAlignment="1" applyProtection="1">
      <alignment shrinkToFit="1"/>
      <protection locked="0"/>
    </xf>
    <xf numFmtId="0" fontId="4" fillId="2" borderId="40" xfId="0" applyFont="1" applyFill="1" applyBorder="1" applyProtection="1">
      <protection locked="0"/>
    </xf>
    <xf numFmtId="38" fontId="4" fillId="2" borderId="40" xfId="1" applyFont="1" applyFill="1" applyBorder="1" applyAlignment="1" applyProtection="1">
      <alignment shrinkToFit="1"/>
      <protection locked="0"/>
    </xf>
    <xf numFmtId="0" fontId="4" fillId="2" borderId="40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3" borderId="42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38" fontId="0" fillId="0" borderId="0" xfId="1" applyFont="1"/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9" fontId="4" fillId="2" borderId="40" xfId="0" applyNumberFormat="1" applyFont="1" applyFill="1" applyBorder="1" applyAlignment="1" applyProtection="1">
      <alignment horizontal="left" vertical="center"/>
      <protection locked="0"/>
    </xf>
    <xf numFmtId="38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4" fillId="0" borderId="9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2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0" fillId="0" borderId="36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3" xfId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Normal="100" zoomScaleSheetLayoutView="96" workbookViewId="0">
      <selection activeCell="H13" sqref="H13"/>
    </sheetView>
  </sheetViews>
  <sheetFormatPr defaultRowHeight="14.4" x14ac:dyDescent="0.2"/>
  <cols>
    <col min="1" max="1" width="6.33203125" style="46" customWidth="1"/>
    <col min="2" max="2" width="9.6640625" style="46" customWidth="1"/>
    <col min="3" max="3" width="13" style="46" customWidth="1"/>
    <col min="4" max="11" width="8.88671875" style="46" customWidth="1"/>
    <col min="12" max="14" width="17.77734375" style="46" customWidth="1"/>
    <col min="15" max="16" width="11.109375" style="46" customWidth="1"/>
    <col min="17" max="16384" width="8.88671875" style="46"/>
  </cols>
  <sheetData>
    <row r="1" spans="1:16" ht="32.4" customHeight="1" x14ac:dyDescent="0.2">
      <c r="A1" s="61" t="s">
        <v>46</v>
      </c>
      <c r="C1" s="61"/>
      <c r="F1" s="82" t="s">
        <v>70</v>
      </c>
    </row>
    <row r="2" spans="1:16" ht="21.6" customHeight="1" x14ac:dyDescent="0.2">
      <c r="A2" s="91" t="s">
        <v>22</v>
      </c>
      <c r="B2" s="92"/>
      <c r="C2" s="97" t="s">
        <v>56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6" ht="21.6" customHeight="1" x14ac:dyDescent="0.2">
      <c r="A3" s="91" t="s">
        <v>7</v>
      </c>
      <c r="B3" s="92"/>
      <c r="C3" s="97" t="s">
        <v>57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1.6" customHeight="1" x14ac:dyDescent="0.2">
      <c r="A4" s="91" t="s">
        <v>8</v>
      </c>
      <c r="B4" s="92"/>
      <c r="C4" s="97" t="s">
        <v>58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6" ht="21.6" customHeight="1" x14ac:dyDescent="0.2">
      <c r="A5" s="91" t="s">
        <v>9</v>
      </c>
      <c r="B5" s="92"/>
      <c r="C5" s="97" t="s">
        <v>59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6" ht="21.6" customHeight="1" x14ac:dyDescent="0.2">
      <c r="A6" s="91" t="s">
        <v>45</v>
      </c>
      <c r="B6" s="92"/>
      <c r="C6" s="97" t="s">
        <v>60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6" ht="21.6" customHeight="1" x14ac:dyDescent="0.2">
      <c r="A7" s="91" t="s">
        <v>12</v>
      </c>
      <c r="B7" s="92"/>
      <c r="C7" s="97" t="s">
        <v>61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6" ht="21.6" customHeight="1" x14ac:dyDescent="0.2">
      <c r="A8" s="91" t="s">
        <v>43</v>
      </c>
      <c r="B8" s="92"/>
      <c r="C8" s="73">
        <v>2024</v>
      </c>
      <c r="D8" s="48" t="s">
        <v>44</v>
      </c>
      <c r="E8" s="52"/>
      <c r="F8" s="50"/>
      <c r="G8" s="50"/>
      <c r="H8" s="50"/>
      <c r="I8" s="50"/>
      <c r="J8" s="50"/>
      <c r="K8" s="50"/>
      <c r="L8" s="50"/>
      <c r="M8" s="50"/>
      <c r="N8" s="51"/>
    </row>
    <row r="9" spans="1:16" x14ac:dyDescent="0.2">
      <c r="B9" s="47"/>
      <c r="C9" s="47"/>
    </row>
    <row r="10" spans="1:16" customFormat="1" ht="60.6" customHeight="1" x14ac:dyDescent="0.2">
      <c r="A10" s="93" t="s">
        <v>63</v>
      </c>
      <c r="B10" s="94"/>
      <c r="C10" s="85" t="s">
        <v>55</v>
      </c>
      <c r="D10" s="87" t="s">
        <v>51</v>
      </c>
      <c r="E10" s="88"/>
      <c r="F10" s="89" t="s">
        <v>47</v>
      </c>
      <c r="G10" s="90"/>
      <c r="H10" s="89" t="s">
        <v>48</v>
      </c>
      <c r="I10" s="90"/>
      <c r="J10" s="89" t="s">
        <v>49</v>
      </c>
      <c r="K10" s="90"/>
      <c r="L10" s="53" t="s">
        <v>50</v>
      </c>
      <c r="M10" s="53" t="s">
        <v>65</v>
      </c>
      <c r="N10" s="53" t="s">
        <v>66</v>
      </c>
      <c r="O10" s="84" t="s">
        <v>32</v>
      </c>
      <c r="P10" s="84"/>
    </row>
    <row r="11" spans="1:16" customFormat="1" ht="13.8" thickBot="1" x14ac:dyDescent="0.25">
      <c r="A11" s="95"/>
      <c r="B11" s="96"/>
      <c r="C11" s="86"/>
      <c r="D11" s="56" t="s">
        <v>52</v>
      </c>
      <c r="E11" s="56" t="s">
        <v>53</v>
      </c>
      <c r="F11" s="56" t="s">
        <v>52</v>
      </c>
      <c r="G11" s="56" t="s">
        <v>53</v>
      </c>
      <c r="H11" s="56" t="s">
        <v>52</v>
      </c>
      <c r="I11" s="56" t="s">
        <v>53</v>
      </c>
      <c r="J11" s="56" t="s">
        <v>52</v>
      </c>
      <c r="K11" s="56" t="s">
        <v>53</v>
      </c>
      <c r="L11" s="56" t="s">
        <v>54</v>
      </c>
      <c r="M11" s="56" t="s">
        <v>54</v>
      </c>
      <c r="N11" s="56" t="s">
        <v>54</v>
      </c>
      <c r="O11" s="57" t="s">
        <v>52</v>
      </c>
      <c r="P11" s="57" t="s">
        <v>53</v>
      </c>
    </row>
    <row r="12" spans="1:16" ht="15" thickTop="1" x14ac:dyDescent="0.2">
      <c r="A12" s="80">
        <v>3</v>
      </c>
      <c r="B12" s="60" t="s">
        <v>62</v>
      </c>
      <c r="C12" s="69">
        <v>45382</v>
      </c>
      <c r="D12" s="70">
        <v>100</v>
      </c>
      <c r="E12" s="58">
        <f>D12*50</f>
        <v>5000</v>
      </c>
      <c r="F12" s="70">
        <v>20</v>
      </c>
      <c r="G12" s="58">
        <f>F12*100</f>
        <v>2000</v>
      </c>
      <c r="H12" s="70">
        <v>300</v>
      </c>
      <c r="I12" s="58">
        <f>H12*130</f>
        <v>39000</v>
      </c>
      <c r="J12" s="70">
        <v>500</v>
      </c>
      <c r="K12" s="58">
        <f>J12*150</f>
        <v>75000</v>
      </c>
      <c r="L12" s="70">
        <v>1</v>
      </c>
      <c r="M12" s="70">
        <v>2</v>
      </c>
      <c r="N12" s="70">
        <v>3</v>
      </c>
      <c r="O12" s="55">
        <f>D12+F12+H12+L12+M12+N12</f>
        <v>426</v>
      </c>
      <c r="P12" s="55">
        <f>E12+G12+I12+K12</f>
        <v>121000</v>
      </c>
    </row>
    <row r="13" spans="1:16" x14ac:dyDescent="0.2">
      <c r="A13" s="81">
        <v>4</v>
      </c>
      <c r="B13" s="49" t="s">
        <v>62</v>
      </c>
      <c r="C13" s="71"/>
      <c r="D13" s="72"/>
      <c r="E13" s="59">
        <f t="shared" ref="E13:E23" si="0">D13*50</f>
        <v>0</v>
      </c>
      <c r="F13" s="72"/>
      <c r="G13" s="59">
        <f t="shared" ref="G13:G23" si="1">F13*100</f>
        <v>0</v>
      </c>
      <c r="H13" s="72"/>
      <c r="I13" s="59">
        <f t="shared" ref="I13:I23" si="2">H13*130</f>
        <v>0</v>
      </c>
      <c r="J13" s="72"/>
      <c r="K13" s="59">
        <f t="shared" ref="K13:K23" si="3">J13*150</f>
        <v>0</v>
      </c>
      <c r="L13" s="72"/>
      <c r="M13" s="72"/>
      <c r="N13" s="72"/>
      <c r="O13" s="54">
        <f t="shared" ref="O13:O23" si="4">D13+F13+H13+L13+M13+N13</f>
        <v>0</v>
      </c>
      <c r="P13" s="54">
        <f t="shared" ref="P13:P23" si="5">E13+G13+I13+K13</f>
        <v>0</v>
      </c>
    </row>
    <row r="14" spans="1:16" x14ac:dyDescent="0.2">
      <c r="A14" s="81">
        <v>5</v>
      </c>
      <c r="B14" s="49" t="s">
        <v>62</v>
      </c>
      <c r="C14" s="71"/>
      <c r="D14" s="72"/>
      <c r="E14" s="59">
        <f t="shared" si="0"/>
        <v>0</v>
      </c>
      <c r="F14" s="72"/>
      <c r="G14" s="59">
        <f t="shared" si="1"/>
        <v>0</v>
      </c>
      <c r="H14" s="72"/>
      <c r="I14" s="59">
        <f t="shared" si="2"/>
        <v>0</v>
      </c>
      <c r="J14" s="72"/>
      <c r="K14" s="59">
        <f t="shared" si="3"/>
        <v>0</v>
      </c>
      <c r="L14" s="72"/>
      <c r="M14" s="72"/>
      <c r="N14" s="72"/>
      <c r="O14" s="54">
        <f t="shared" si="4"/>
        <v>0</v>
      </c>
      <c r="P14" s="54">
        <f t="shared" si="5"/>
        <v>0</v>
      </c>
    </row>
    <row r="15" spans="1:16" x14ac:dyDescent="0.2">
      <c r="A15" s="81">
        <v>6</v>
      </c>
      <c r="B15" s="49" t="s">
        <v>62</v>
      </c>
      <c r="C15" s="71"/>
      <c r="D15" s="72"/>
      <c r="E15" s="59">
        <f t="shared" si="0"/>
        <v>0</v>
      </c>
      <c r="F15" s="72"/>
      <c r="G15" s="59">
        <f t="shared" si="1"/>
        <v>0</v>
      </c>
      <c r="H15" s="72"/>
      <c r="I15" s="59">
        <f t="shared" si="2"/>
        <v>0</v>
      </c>
      <c r="J15" s="72"/>
      <c r="K15" s="59">
        <f t="shared" si="3"/>
        <v>0</v>
      </c>
      <c r="L15" s="72"/>
      <c r="M15" s="72"/>
      <c r="N15" s="72"/>
      <c r="O15" s="54">
        <f t="shared" si="4"/>
        <v>0</v>
      </c>
      <c r="P15" s="54">
        <f t="shared" si="5"/>
        <v>0</v>
      </c>
    </row>
    <row r="16" spans="1:16" x14ac:dyDescent="0.2">
      <c r="A16" s="81">
        <v>7</v>
      </c>
      <c r="B16" s="49" t="s">
        <v>62</v>
      </c>
      <c r="C16" s="71"/>
      <c r="D16" s="72"/>
      <c r="E16" s="59">
        <f t="shared" si="0"/>
        <v>0</v>
      </c>
      <c r="F16" s="72"/>
      <c r="G16" s="59">
        <f t="shared" si="1"/>
        <v>0</v>
      </c>
      <c r="H16" s="72"/>
      <c r="I16" s="59">
        <f t="shared" si="2"/>
        <v>0</v>
      </c>
      <c r="J16" s="72"/>
      <c r="K16" s="59">
        <f t="shared" si="3"/>
        <v>0</v>
      </c>
      <c r="L16" s="72"/>
      <c r="M16" s="72"/>
      <c r="N16" s="72"/>
      <c r="O16" s="54">
        <f t="shared" si="4"/>
        <v>0</v>
      </c>
      <c r="P16" s="54">
        <f t="shared" si="5"/>
        <v>0</v>
      </c>
    </row>
    <row r="17" spans="1:16" x14ac:dyDescent="0.2">
      <c r="A17" s="81">
        <v>8</v>
      </c>
      <c r="B17" s="49" t="s">
        <v>62</v>
      </c>
      <c r="C17" s="71"/>
      <c r="D17" s="72"/>
      <c r="E17" s="59">
        <f t="shared" si="0"/>
        <v>0</v>
      </c>
      <c r="F17" s="72"/>
      <c r="G17" s="59">
        <f t="shared" si="1"/>
        <v>0</v>
      </c>
      <c r="H17" s="72"/>
      <c r="I17" s="59">
        <f t="shared" si="2"/>
        <v>0</v>
      </c>
      <c r="J17" s="72"/>
      <c r="K17" s="59">
        <f t="shared" si="3"/>
        <v>0</v>
      </c>
      <c r="L17" s="72"/>
      <c r="M17" s="72"/>
      <c r="N17" s="72"/>
      <c r="O17" s="54">
        <f t="shared" si="4"/>
        <v>0</v>
      </c>
      <c r="P17" s="54">
        <f t="shared" si="5"/>
        <v>0</v>
      </c>
    </row>
    <row r="18" spans="1:16" x14ac:dyDescent="0.2">
      <c r="A18" s="81">
        <v>9</v>
      </c>
      <c r="B18" s="49" t="s">
        <v>62</v>
      </c>
      <c r="C18" s="71"/>
      <c r="D18" s="72"/>
      <c r="E18" s="59">
        <f t="shared" si="0"/>
        <v>0</v>
      </c>
      <c r="F18" s="72"/>
      <c r="G18" s="59">
        <f t="shared" si="1"/>
        <v>0</v>
      </c>
      <c r="H18" s="72"/>
      <c r="I18" s="59">
        <f t="shared" si="2"/>
        <v>0</v>
      </c>
      <c r="J18" s="72"/>
      <c r="K18" s="59">
        <f t="shared" si="3"/>
        <v>0</v>
      </c>
      <c r="L18" s="72"/>
      <c r="M18" s="72"/>
      <c r="N18" s="72"/>
      <c r="O18" s="54">
        <f t="shared" si="4"/>
        <v>0</v>
      </c>
      <c r="P18" s="54">
        <f t="shared" si="5"/>
        <v>0</v>
      </c>
    </row>
    <row r="19" spans="1:16" x14ac:dyDescent="0.2">
      <c r="A19" s="81">
        <v>10</v>
      </c>
      <c r="B19" s="49" t="s">
        <v>62</v>
      </c>
      <c r="C19" s="71"/>
      <c r="D19" s="72"/>
      <c r="E19" s="59">
        <f t="shared" si="0"/>
        <v>0</v>
      </c>
      <c r="F19" s="72"/>
      <c r="G19" s="59">
        <f t="shared" si="1"/>
        <v>0</v>
      </c>
      <c r="H19" s="72"/>
      <c r="I19" s="59">
        <f t="shared" si="2"/>
        <v>0</v>
      </c>
      <c r="J19" s="72"/>
      <c r="K19" s="59">
        <f t="shared" si="3"/>
        <v>0</v>
      </c>
      <c r="L19" s="72"/>
      <c r="M19" s="72"/>
      <c r="N19" s="72"/>
      <c r="O19" s="54">
        <f t="shared" si="4"/>
        <v>0</v>
      </c>
      <c r="P19" s="54">
        <f t="shared" si="5"/>
        <v>0</v>
      </c>
    </row>
    <row r="20" spans="1:16" x14ac:dyDescent="0.2">
      <c r="A20" s="81">
        <v>11</v>
      </c>
      <c r="B20" s="49" t="s">
        <v>62</v>
      </c>
      <c r="C20" s="71"/>
      <c r="D20" s="72"/>
      <c r="E20" s="59">
        <f t="shared" si="0"/>
        <v>0</v>
      </c>
      <c r="F20" s="72"/>
      <c r="G20" s="59">
        <f t="shared" si="1"/>
        <v>0</v>
      </c>
      <c r="H20" s="72"/>
      <c r="I20" s="59">
        <f t="shared" si="2"/>
        <v>0</v>
      </c>
      <c r="J20" s="72"/>
      <c r="K20" s="59">
        <f t="shared" si="3"/>
        <v>0</v>
      </c>
      <c r="L20" s="72"/>
      <c r="M20" s="72"/>
      <c r="N20" s="72"/>
      <c r="O20" s="54">
        <f t="shared" si="4"/>
        <v>0</v>
      </c>
      <c r="P20" s="54">
        <f t="shared" si="5"/>
        <v>0</v>
      </c>
    </row>
    <row r="21" spans="1:16" x14ac:dyDescent="0.2">
      <c r="A21" s="81">
        <v>12</v>
      </c>
      <c r="B21" s="49" t="s">
        <v>62</v>
      </c>
      <c r="C21" s="71"/>
      <c r="D21" s="72"/>
      <c r="E21" s="59">
        <f t="shared" si="0"/>
        <v>0</v>
      </c>
      <c r="F21" s="72"/>
      <c r="G21" s="59">
        <f t="shared" si="1"/>
        <v>0</v>
      </c>
      <c r="H21" s="72"/>
      <c r="I21" s="59">
        <f t="shared" si="2"/>
        <v>0</v>
      </c>
      <c r="J21" s="72"/>
      <c r="K21" s="59">
        <f t="shared" si="3"/>
        <v>0</v>
      </c>
      <c r="L21" s="72"/>
      <c r="M21" s="72"/>
      <c r="N21" s="72"/>
      <c r="O21" s="54">
        <f t="shared" si="4"/>
        <v>0</v>
      </c>
      <c r="P21" s="54">
        <f t="shared" si="5"/>
        <v>0</v>
      </c>
    </row>
    <row r="22" spans="1:16" x14ac:dyDescent="0.2">
      <c r="A22" s="81">
        <v>1</v>
      </c>
      <c r="B22" s="49" t="s">
        <v>62</v>
      </c>
      <c r="C22" s="71"/>
      <c r="D22" s="72"/>
      <c r="E22" s="59">
        <f t="shared" si="0"/>
        <v>0</v>
      </c>
      <c r="F22" s="72"/>
      <c r="G22" s="59">
        <f t="shared" si="1"/>
        <v>0</v>
      </c>
      <c r="H22" s="72"/>
      <c r="I22" s="59">
        <f t="shared" si="2"/>
        <v>0</v>
      </c>
      <c r="J22" s="72"/>
      <c r="K22" s="59">
        <f t="shared" si="3"/>
        <v>0</v>
      </c>
      <c r="L22" s="72"/>
      <c r="M22" s="72"/>
      <c r="N22" s="72"/>
      <c r="O22" s="54">
        <f t="shared" si="4"/>
        <v>0</v>
      </c>
      <c r="P22" s="54">
        <f t="shared" si="5"/>
        <v>0</v>
      </c>
    </row>
    <row r="23" spans="1:16" x14ac:dyDescent="0.2">
      <c r="A23" s="81">
        <v>2</v>
      </c>
      <c r="B23" s="49" t="s">
        <v>62</v>
      </c>
      <c r="C23" s="71"/>
      <c r="D23" s="72"/>
      <c r="E23" s="59">
        <f t="shared" si="0"/>
        <v>0</v>
      </c>
      <c r="F23" s="72"/>
      <c r="G23" s="59">
        <f t="shared" si="1"/>
        <v>0</v>
      </c>
      <c r="H23" s="72"/>
      <c r="I23" s="59">
        <f t="shared" si="2"/>
        <v>0</v>
      </c>
      <c r="J23" s="72"/>
      <c r="K23" s="59">
        <f t="shared" si="3"/>
        <v>0</v>
      </c>
      <c r="L23" s="72"/>
      <c r="M23" s="72"/>
      <c r="N23" s="72"/>
      <c r="O23" s="54">
        <f t="shared" si="4"/>
        <v>0</v>
      </c>
      <c r="P23" s="54">
        <f t="shared" si="5"/>
        <v>0</v>
      </c>
    </row>
    <row r="25" spans="1:16" ht="15" thickBot="1" x14ac:dyDescent="0.25">
      <c r="B25" s="46" t="s">
        <v>71</v>
      </c>
    </row>
    <row r="26" spans="1:16" ht="28.2" customHeight="1" thickBot="1" x14ac:dyDescent="0.25">
      <c r="C26" s="68">
        <v>3</v>
      </c>
      <c r="D26" s="46" t="s">
        <v>62</v>
      </c>
    </row>
  </sheetData>
  <sheetProtection algorithmName="SHA-512" hashValue="90QVrZC9pbOSxmkAieCWnBzheW8kE1wmwq4eGl0M2MNQwmQwYWR7BQa6RmAuy+56CZoRQVJaPiKRlWleCMTUEA==" saltValue="Auhy4ny81lyjIeVXtmC8sA==" spinCount="100000" sheet="1" objects="1" scenarios="1"/>
  <mergeCells count="20">
    <mergeCell ref="A8:B8"/>
    <mergeCell ref="A10:B11"/>
    <mergeCell ref="A7:B7"/>
    <mergeCell ref="A6:B6"/>
    <mergeCell ref="C2:N2"/>
    <mergeCell ref="C3:N3"/>
    <mergeCell ref="C4:N4"/>
    <mergeCell ref="C5:N5"/>
    <mergeCell ref="C6:N6"/>
    <mergeCell ref="C7:N7"/>
    <mergeCell ref="A5:B5"/>
    <mergeCell ref="A4:B4"/>
    <mergeCell ref="A3:B3"/>
    <mergeCell ref="A2:B2"/>
    <mergeCell ref="J10:K10"/>
    <mergeCell ref="O10:P10"/>
    <mergeCell ref="C10:C11"/>
    <mergeCell ref="D10:E10"/>
    <mergeCell ref="F10:G10"/>
    <mergeCell ref="H10:I10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view="pageBreakPreview" zoomScale="60" zoomScaleNormal="100" workbookViewId="0">
      <selection activeCell="T18" sqref="T18"/>
    </sheetView>
  </sheetViews>
  <sheetFormatPr defaultColWidth="9" defaultRowHeight="13.2" x14ac:dyDescent="0.2"/>
  <cols>
    <col min="1" max="1" width="1.88671875" style="1" customWidth="1"/>
    <col min="2" max="2" width="3.6640625" style="1" customWidth="1"/>
    <col min="3" max="3" width="15.44140625" style="1" customWidth="1"/>
    <col min="4" max="4" width="18.109375" style="1" customWidth="1"/>
    <col min="5" max="5" width="13.21875" style="1" customWidth="1"/>
    <col min="6" max="6" width="9.6640625" style="1" customWidth="1"/>
    <col min="7" max="7" width="9.109375" style="1" customWidth="1"/>
    <col min="8" max="8" width="11.33203125" style="1" customWidth="1"/>
    <col min="9" max="9" width="3.6640625" style="1" customWidth="1"/>
    <col min="10" max="10" width="9" style="1"/>
    <col min="11" max="11" width="3.6640625" style="1" customWidth="1"/>
    <col min="12" max="12" width="16.44140625" style="1" customWidth="1"/>
    <col min="13" max="13" width="13.109375" style="1" customWidth="1"/>
    <col min="14" max="14" width="3.6640625" style="1" customWidth="1"/>
    <col min="15" max="15" width="0.44140625" style="1" customWidth="1"/>
    <col min="16" max="16384" width="9" style="1"/>
  </cols>
  <sheetData>
    <row r="1" spans="1:14" ht="18.75" customHeight="1" x14ac:dyDescent="0.2">
      <c r="A1" s="25" t="s">
        <v>23</v>
      </c>
      <c r="B1" s="136" t="str">
        <f>'入力シート（黄色に入力）'!C8&amp;"年"&amp;VLOOKUP('入力シート（黄色に入力）'!$C$26,'入力シート（黄色に入力）'!$A$12:$P$23,1,FALSE)&amp;"月分"</f>
        <v>2024年3月分</v>
      </c>
      <c r="C1" s="136"/>
      <c r="D1" s="5"/>
      <c r="E1" s="5"/>
      <c r="F1" s="5"/>
      <c r="G1" s="5"/>
      <c r="H1" s="5"/>
      <c r="I1" s="5"/>
      <c r="J1" s="5"/>
      <c r="K1" s="5"/>
      <c r="L1" s="5"/>
      <c r="M1" s="5"/>
      <c r="N1" s="21"/>
    </row>
    <row r="2" spans="1:14" ht="17.25" customHeight="1" x14ac:dyDescent="0.2">
      <c r="A2" s="118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4" ht="17.25" customHeight="1" thickBot="1" x14ac:dyDescent="0.25">
      <c r="A3" s="24" t="s">
        <v>24</v>
      </c>
      <c r="B3" s="135">
        <f>VLOOKUP('入力シート（黄色に入力）'!$C$26,'入力シート（黄色に入力）'!$A$12:$P$23,3,FALSE)</f>
        <v>45382</v>
      </c>
      <c r="C3" s="135"/>
      <c r="D3" s="62" t="s">
        <v>64</v>
      </c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1:14" ht="24" customHeight="1" x14ac:dyDescent="0.2">
      <c r="A4" s="7"/>
      <c r="B4" s="124" t="s">
        <v>21</v>
      </c>
      <c r="C4" s="125"/>
      <c r="J4" s="2"/>
      <c r="K4" s="2"/>
      <c r="L4" s="2"/>
      <c r="M4" s="2"/>
      <c r="N4" s="14"/>
    </row>
    <row r="5" spans="1:14" ht="20.100000000000001" customHeight="1" x14ac:dyDescent="0.2">
      <c r="A5" s="7"/>
      <c r="B5" s="126"/>
      <c r="C5" s="126"/>
      <c r="G5" s="139" t="s">
        <v>13</v>
      </c>
      <c r="H5" s="139"/>
      <c r="I5" s="3"/>
      <c r="J5" s="123"/>
      <c r="K5" s="123"/>
      <c r="L5" s="123"/>
      <c r="M5" s="123"/>
      <c r="N5" s="14"/>
    </row>
    <row r="6" spans="1:14" ht="20.100000000000001" customHeight="1" x14ac:dyDescent="0.2">
      <c r="A6" s="7"/>
      <c r="G6" s="3"/>
      <c r="H6" s="15" t="s">
        <v>22</v>
      </c>
      <c r="I6" s="3"/>
      <c r="J6" s="123" t="str">
        <f>'入力シート（黄色に入力）'!C2</f>
        <v>20000000000</v>
      </c>
      <c r="K6" s="123"/>
      <c r="L6" s="123"/>
      <c r="M6" s="123"/>
      <c r="N6" s="14"/>
    </row>
    <row r="7" spans="1:14" ht="21.9" customHeight="1" x14ac:dyDescent="0.2">
      <c r="A7" s="17"/>
      <c r="E7" s="15"/>
      <c r="G7" s="15"/>
      <c r="H7" s="15" t="s">
        <v>7</v>
      </c>
      <c r="J7" s="123" t="str">
        <f>'入力シート（黄色に入力）'!C3</f>
        <v>静岡県伊豆の国市長岡340番地の１</v>
      </c>
      <c r="K7" s="123"/>
      <c r="L7" s="123"/>
      <c r="M7" s="123"/>
      <c r="N7" s="6"/>
    </row>
    <row r="8" spans="1:14" ht="21.9" customHeight="1" x14ac:dyDescent="0.2">
      <c r="A8" s="7"/>
      <c r="E8" s="15"/>
      <c r="G8" s="15"/>
      <c r="H8" s="15" t="s">
        <v>8</v>
      </c>
      <c r="J8" s="123" t="str">
        <f>'入力シート（黄色に入力）'!C4</f>
        <v>株式会社　伊豆の国市ホテル</v>
      </c>
      <c r="K8" s="123"/>
      <c r="L8" s="123"/>
      <c r="M8" s="123"/>
      <c r="N8" s="6"/>
    </row>
    <row r="9" spans="1:14" ht="21.9" customHeight="1" x14ac:dyDescent="0.2">
      <c r="A9" s="7"/>
      <c r="G9" s="15"/>
      <c r="H9" s="15" t="s">
        <v>9</v>
      </c>
      <c r="I9" s="3"/>
      <c r="J9" s="123" t="str">
        <f>'入力シート（黄色に入力）'!C5</f>
        <v>代表取締役　てつざ　えもん</v>
      </c>
      <c r="K9" s="123"/>
      <c r="L9" s="123"/>
      <c r="M9" s="123"/>
      <c r="N9" s="16"/>
    </row>
    <row r="10" spans="1:14" ht="21.9" customHeight="1" x14ac:dyDescent="0.2">
      <c r="A10" s="7"/>
      <c r="G10" s="15"/>
      <c r="H10" s="15" t="s">
        <v>14</v>
      </c>
      <c r="I10" s="3"/>
      <c r="J10" s="123" t="str">
        <f>'入力シート（黄色に入力）'!C6</f>
        <v>055－948－2918</v>
      </c>
      <c r="K10" s="123"/>
      <c r="L10" s="123"/>
      <c r="M10" s="123"/>
      <c r="N10" s="16"/>
    </row>
    <row r="11" spans="1:14" ht="19.5" customHeight="1" x14ac:dyDescent="0.2">
      <c r="A11" s="7"/>
      <c r="H11" s="15" t="s">
        <v>12</v>
      </c>
      <c r="J11" s="123" t="str">
        <f>'入力シート（黄色に入力）'!C7</f>
        <v>ぬえ　ざえもん</v>
      </c>
      <c r="K11" s="123"/>
      <c r="L11" s="123"/>
      <c r="M11" s="123"/>
      <c r="N11" s="6"/>
    </row>
    <row r="12" spans="1:14" ht="23.25" customHeight="1" x14ac:dyDescent="0.2">
      <c r="A12" s="7" t="s">
        <v>16</v>
      </c>
      <c r="N12" s="6"/>
    </row>
    <row r="13" spans="1:14" ht="0.75" customHeight="1" x14ac:dyDescent="0.2">
      <c r="A13" s="7"/>
      <c r="J13" s="2"/>
      <c r="K13" s="2"/>
      <c r="L13" s="2"/>
      <c r="M13" s="2"/>
      <c r="N13" s="14"/>
    </row>
    <row r="14" spans="1:14" s="3" customFormat="1" ht="18" customHeight="1" x14ac:dyDescent="0.2">
      <c r="A14" s="121" t="s">
        <v>6</v>
      </c>
      <c r="B14" s="122"/>
      <c r="C14" s="122"/>
      <c r="D14" s="122"/>
      <c r="E14" s="122"/>
      <c r="F14" s="115" t="s">
        <v>0</v>
      </c>
      <c r="G14" s="122"/>
      <c r="H14" s="122"/>
      <c r="I14" s="116"/>
      <c r="J14" s="115" t="s">
        <v>3</v>
      </c>
      <c r="K14" s="116"/>
      <c r="L14" s="115" t="s">
        <v>1</v>
      </c>
      <c r="M14" s="122"/>
      <c r="N14" s="140"/>
    </row>
    <row r="15" spans="1:14" ht="33" customHeight="1" x14ac:dyDescent="0.2">
      <c r="A15" s="9"/>
      <c r="B15" s="19"/>
      <c r="C15" s="104" t="s">
        <v>67</v>
      </c>
      <c r="D15" s="104"/>
      <c r="E15" s="104"/>
      <c r="F15" s="109">
        <f>VLOOKUP('入力シート（黄色に入力）'!$C$26,'入力シート（黄色に入力）'!$A$12:$P$23,4,FALSE)</f>
        <v>100</v>
      </c>
      <c r="G15" s="110"/>
      <c r="H15" s="110"/>
      <c r="I15" s="4" t="s">
        <v>5</v>
      </c>
      <c r="J15" s="12">
        <v>50</v>
      </c>
      <c r="K15" s="13" t="s">
        <v>2</v>
      </c>
      <c r="L15" s="117">
        <f>F15*J15</f>
        <v>5000</v>
      </c>
      <c r="M15" s="109"/>
      <c r="N15" s="6" t="s">
        <v>2</v>
      </c>
    </row>
    <row r="16" spans="1:14" ht="33" customHeight="1" x14ac:dyDescent="0.2">
      <c r="A16" s="7"/>
      <c r="B16" s="19"/>
      <c r="C16" s="104" t="s">
        <v>18</v>
      </c>
      <c r="D16" s="104"/>
      <c r="E16" s="104"/>
      <c r="F16" s="109">
        <f>VLOOKUP('入力シート（黄色に入力）'!$C$26,'入力シート（黄色に入力）'!$A$12:$P$23,6,FALSE)</f>
        <v>20</v>
      </c>
      <c r="G16" s="110"/>
      <c r="H16" s="110"/>
      <c r="I16" s="4" t="s">
        <v>5</v>
      </c>
      <c r="J16" s="12">
        <v>100</v>
      </c>
      <c r="K16" s="13" t="s">
        <v>2</v>
      </c>
      <c r="L16" s="117">
        <f t="shared" ref="L16:L18" si="0">F16*J16</f>
        <v>2000</v>
      </c>
      <c r="M16" s="109"/>
      <c r="N16" s="8" t="s">
        <v>2</v>
      </c>
    </row>
    <row r="17" spans="1:14" ht="33" customHeight="1" x14ac:dyDescent="0.2">
      <c r="A17" s="7"/>
      <c r="B17" s="19"/>
      <c r="C17" s="104" t="s">
        <v>19</v>
      </c>
      <c r="D17" s="104"/>
      <c r="E17" s="104"/>
      <c r="F17" s="109">
        <f>VLOOKUP('入力シート（黄色に入力）'!$C$26,'入力シート（黄色に入力）'!$A$12:$P$23,8,FALSE)</f>
        <v>300</v>
      </c>
      <c r="G17" s="110"/>
      <c r="H17" s="110"/>
      <c r="I17" s="4" t="s">
        <v>5</v>
      </c>
      <c r="J17" s="12">
        <v>130</v>
      </c>
      <c r="K17" s="13" t="s">
        <v>2</v>
      </c>
      <c r="L17" s="117">
        <f t="shared" si="0"/>
        <v>39000</v>
      </c>
      <c r="M17" s="109"/>
      <c r="N17" s="8" t="s">
        <v>2</v>
      </c>
    </row>
    <row r="18" spans="1:14" ht="33" customHeight="1" x14ac:dyDescent="0.2">
      <c r="A18" s="10"/>
      <c r="B18" s="19"/>
      <c r="C18" s="104" t="s">
        <v>20</v>
      </c>
      <c r="D18" s="104"/>
      <c r="E18" s="104"/>
      <c r="F18" s="109">
        <f>VLOOKUP('入力シート（黄色に入力）'!$C$26,'入力シート（黄色に入力）'!$A$12:$P$23,10,FALSE)</f>
        <v>500</v>
      </c>
      <c r="G18" s="110"/>
      <c r="H18" s="110"/>
      <c r="I18" s="4" t="s">
        <v>5</v>
      </c>
      <c r="J18" s="12">
        <v>150</v>
      </c>
      <c r="K18" s="13" t="s">
        <v>2</v>
      </c>
      <c r="L18" s="117">
        <f t="shared" si="0"/>
        <v>75000</v>
      </c>
      <c r="M18" s="109"/>
      <c r="N18" s="8" t="s">
        <v>2</v>
      </c>
    </row>
    <row r="19" spans="1:14" ht="33" customHeight="1" x14ac:dyDescent="0.2">
      <c r="A19" s="113" t="s">
        <v>10</v>
      </c>
      <c r="B19" s="114"/>
      <c r="C19" s="114"/>
      <c r="D19" s="114"/>
      <c r="E19" s="114"/>
      <c r="F19" s="109">
        <f>SUM(F15:H18)</f>
        <v>920</v>
      </c>
      <c r="G19" s="110"/>
      <c r="H19" s="110"/>
      <c r="I19" s="4" t="s">
        <v>5</v>
      </c>
      <c r="J19" s="133"/>
      <c r="K19" s="134"/>
      <c r="L19" s="130">
        <f>SUM(L15:M18)</f>
        <v>121000</v>
      </c>
      <c r="M19" s="131"/>
      <c r="N19" s="8" t="s">
        <v>2</v>
      </c>
    </row>
    <row r="20" spans="1:14" ht="33" customHeight="1" x14ac:dyDescent="0.2">
      <c r="A20" s="7"/>
      <c r="B20" s="18"/>
      <c r="C20" s="104" t="s">
        <v>17</v>
      </c>
      <c r="D20" s="104"/>
      <c r="E20" s="104"/>
      <c r="F20" s="109">
        <f>VLOOKUP('入力シート（黄色に入力）'!$C$26,'入力シート（黄色に入力）'!$A$12:$P$23,12,FALSE)</f>
        <v>1</v>
      </c>
      <c r="G20" s="110"/>
      <c r="H20" s="110"/>
      <c r="I20" s="4" t="s">
        <v>5</v>
      </c>
      <c r="J20" s="115" t="s">
        <v>4</v>
      </c>
      <c r="K20" s="116"/>
      <c r="L20" s="100"/>
      <c r="M20" s="101"/>
      <c r="N20" s="102"/>
    </row>
    <row r="21" spans="1:14" ht="33" customHeight="1" x14ac:dyDescent="0.2">
      <c r="A21" s="7"/>
      <c r="B21" s="18"/>
      <c r="C21" s="103" t="s">
        <v>68</v>
      </c>
      <c r="D21" s="104"/>
      <c r="E21" s="104"/>
      <c r="F21" s="109">
        <f>VLOOKUP('入力シート（黄色に入力）'!$C$26,'入力シート（黄色に入力）'!$A$12:$P$23,13,FALSE)</f>
        <v>2</v>
      </c>
      <c r="G21" s="110"/>
      <c r="H21" s="110"/>
      <c r="I21" s="4" t="s">
        <v>5</v>
      </c>
      <c r="J21" s="115" t="s">
        <v>4</v>
      </c>
      <c r="K21" s="116"/>
      <c r="L21" s="100"/>
      <c r="M21" s="101"/>
      <c r="N21" s="102"/>
    </row>
    <row r="22" spans="1:14" ht="33" customHeight="1" x14ac:dyDescent="0.2">
      <c r="A22" s="7"/>
      <c r="B22" s="18"/>
      <c r="C22" s="137" t="s">
        <v>69</v>
      </c>
      <c r="D22" s="137"/>
      <c r="E22" s="138"/>
      <c r="F22" s="109">
        <f>VLOOKUP('入力シート（黄色に入力）'!$C$26,'入力シート（黄色に入力）'!$A$12:$P$23,14,FALSE)</f>
        <v>3</v>
      </c>
      <c r="G22" s="110"/>
      <c r="H22" s="110"/>
      <c r="I22" s="4" t="s">
        <v>5</v>
      </c>
      <c r="J22" s="115" t="s">
        <v>4</v>
      </c>
      <c r="K22" s="116"/>
      <c r="L22" s="127"/>
      <c r="M22" s="128"/>
      <c r="N22" s="129"/>
    </row>
    <row r="23" spans="1:14" ht="33" customHeight="1" x14ac:dyDescent="0.2">
      <c r="A23" s="113" t="s">
        <v>10</v>
      </c>
      <c r="B23" s="114"/>
      <c r="C23" s="114"/>
      <c r="D23" s="114"/>
      <c r="E23" s="114"/>
      <c r="F23" s="109">
        <f>SUM(F20:H22)</f>
        <v>6</v>
      </c>
      <c r="G23" s="110"/>
      <c r="H23" s="110"/>
      <c r="I23" s="4" t="s">
        <v>5</v>
      </c>
      <c r="J23" s="100"/>
      <c r="K23" s="132"/>
      <c r="L23" s="100"/>
      <c r="M23" s="101"/>
      <c r="N23" s="102"/>
    </row>
    <row r="24" spans="1:14" ht="33" customHeight="1" thickBot="1" x14ac:dyDescent="0.25">
      <c r="A24" s="107" t="s">
        <v>11</v>
      </c>
      <c r="B24" s="108"/>
      <c r="C24" s="108"/>
      <c r="D24" s="108"/>
      <c r="E24" s="108"/>
      <c r="F24" s="111">
        <f>F19+F23</f>
        <v>926</v>
      </c>
      <c r="G24" s="112"/>
      <c r="H24" s="112"/>
      <c r="I24" s="20" t="s">
        <v>5</v>
      </c>
      <c r="J24" s="105"/>
      <c r="K24" s="106"/>
      <c r="L24" s="98">
        <f>L19</f>
        <v>121000</v>
      </c>
      <c r="M24" s="99"/>
      <c r="N24" s="11" t="s">
        <v>2</v>
      </c>
    </row>
    <row r="26" spans="1:14" ht="20.100000000000001" customHeight="1" x14ac:dyDescent="0.2"/>
    <row r="27" spans="1:14" ht="20.100000000000001" customHeight="1" x14ac:dyDescent="0.2"/>
    <row r="28" spans="1:14" ht="20.100000000000001" customHeight="1" x14ac:dyDescent="0.2"/>
    <row r="29" spans="1:14" ht="20.100000000000001" customHeight="1" x14ac:dyDescent="0.2"/>
    <row r="30" spans="1:14" ht="20.100000000000001" customHeight="1" x14ac:dyDescent="0.2"/>
    <row r="31" spans="1:14" ht="20.100000000000001" customHeight="1" x14ac:dyDescent="0.2"/>
    <row r="32" spans="1:14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</sheetData>
  <sheetProtection algorithmName="SHA-512" hashValue="r9EULwlcCT0pVk/L329O8vPLE9+vQQnOKVslIaHC9+OdFhgNM34iNYv2Q+r91nMr09+o8ZlE5anqrHmk0EKwNA==" saltValue="UyNJycVKcRL9s9e+UHPQtw==" spinCount="100000" sheet="1" objects="1" scenarios="1"/>
  <mergeCells count="52">
    <mergeCell ref="B1:C1"/>
    <mergeCell ref="C22:E22"/>
    <mergeCell ref="J21:K21"/>
    <mergeCell ref="F15:H15"/>
    <mergeCell ref="F14:I14"/>
    <mergeCell ref="G5:H5"/>
    <mergeCell ref="J6:M6"/>
    <mergeCell ref="L14:N14"/>
    <mergeCell ref="J5:M5"/>
    <mergeCell ref="J7:M7"/>
    <mergeCell ref="J8:M8"/>
    <mergeCell ref="J9:M9"/>
    <mergeCell ref="J10:M10"/>
    <mergeCell ref="L16:M16"/>
    <mergeCell ref="L17:M17"/>
    <mergeCell ref="L19:M19"/>
    <mergeCell ref="C18:E18"/>
    <mergeCell ref="C20:E20"/>
    <mergeCell ref="J23:K23"/>
    <mergeCell ref="F19:H19"/>
    <mergeCell ref="F20:H20"/>
    <mergeCell ref="J19:K19"/>
    <mergeCell ref="A19:E19"/>
    <mergeCell ref="J14:K14"/>
    <mergeCell ref="L15:M15"/>
    <mergeCell ref="A2:N2"/>
    <mergeCell ref="A14:E14"/>
    <mergeCell ref="L18:M18"/>
    <mergeCell ref="F17:H17"/>
    <mergeCell ref="J11:M11"/>
    <mergeCell ref="B4:C5"/>
    <mergeCell ref="C15:E15"/>
    <mergeCell ref="C16:E16"/>
    <mergeCell ref="C17:E17"/>
    <mergeCell ref="F18:H18"/>
    <mergeCell ref="F16:H16"/>
    <mergeCell ref="B3:C3"/>
    <mergeCell ref="L24:M24"/>
    <mergeCell ref="L20:N20"/>
    <mergeCell ref="L21:N21"/>
    <mergeCell ref="L23:N23"/>
    <mergeCell ref="C21:E21"/>
    <mergeCell ref="J24:K24"/>
    <mergeCell ref="A24:E24"/>
    <mergeCell ref="F23:H23"/>
    <mergeCell ref="F24:H24"/>
    <mergeCell ref="A23:E23"/>
    <mergeCell ref="F21:H21"/>
    <mergeCell ref="L22:N22"/>
    <mergeCell ref="J22:K22"/>
    <mergeCell ref="F22:H22"/>
    <mergeCell ref="J20:K20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3"/>
  <sheetViews>
    <sheetView view="pageBreakPreview" zoomScale="60" zoomScaleNormal="100" workbookViewId="0">
      <selection activeCell="AT10" sqref="AT10"/>
    </sheetView>
  </sheetViews>
  <sheetFormatPr defaultColWidth="9" defaultRowHeight="13.2" x14ac:dyDescent="0.2"/>
  <cols>
    <col min="1" max="1" width="4.21875" style="1" customWidth="1"/>
    <col min="2" max="2" width="2.44140625" style="1" customWidth="1"/>
    <col min="3" max="3" width="8.77734375" style="1" customWidth="1"/>
    <col min="4" max="4" width="1.44140625" style="1" customWidth="1"/>
    <col min="5" max="5" width="1.6640625" style="1" customWidth="1"/>
    <col min="6" max="7" width="3.109375" style="1" customWidth="1"/>
    <col min="8" max="8" width="1.44140625" style="1" customWidth="1"/>
    <col min="9" max="9" width="1.6640625" style="1" customWidth="1"/>
    <col min="10" max="13" width="3.109375" style="1" customWidth="1"/>
    <col min="14" max="15" width="4.21875" style="1" customWidth="1"/>
    <col min="16" max="16" width="2.44140625" style="1" customWidth="1"/>
    <col min="17" max="17" width="8.77734375" style="1" customWidth="1"/>
    <col min="18" max="18" width="1.44140625" style="1" customWidth="1"/>
    <col min="19" max="19" width="1.6640625" style="1" customWidth="1"/>
    <col min="20" max="21" width="3.109375" style="1" customWidth="1"/>
    <col min="22" max="22" width="1.44140625" style="1" customWidth="1"/>
    <col min="23" max="23" width="1.6640625" style="1" customWidth="1"/>
    <col min="24" max="27" width="3.109375" style="1" customWidth="1"/>
    <col min="28" max="28" width="4.21875" style="1" customWidth="1"/>
    <col min="29" max="29" width="4.88671875" style="1" customWidth="1"/>
    <col min="30" max="16384" width="9" style="1"/>
  </cols>
  <sheetData>
    <row r="1" spans="1:28" ht="42" customHeight="1" x14ac:dyDescent="0.2">
      <c r="A1" s="45"/>
      <c r="B1" s="158" t="s">
        <v>42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  <c r="N1" s="44"/>
      <c r="O1" s="29"/>
      <c r="P1" s="158" t="s">
        <v>41</v>
      </c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60"/>
      <c r="AB1" s="26"/>
    </row>
    <row r="2" spans="1:28" ht="27" customHeight="1" x14ac:dyDescent="0.2">
      <c r="A2" s="29"/>
      <c r="B2" s="43" t="s">
        <v>40</v>
      </c>
      <c r="C2" s="74"/>
      <c r="M2" s="6"/>
      <c r="N2" s="26"/>
      <c r="O2" s="29"/>
      <c r="P2" s="43" t="s">
        <v>40</v>
      </c>
      <c r="AA2" s="6"/>
      <c r="AB2" s="26"/>
    </row>
    <row r="3" spans="1:28" ht="20.100000000000001" customHeight="1" x14ac:dyDescent="0.2">
      <c r="A3" s="29"/>
      <c r="B3" s="43" t="s">
        <v>39</v>
      </c>
      <c r="C3" s="74"/>
      <c r="M3" s="6"/>
      <c r="N3" s="26"/>
      <c r="O3" s="29"/>
      <c r="P3" s="43" t="s">
        <v>39</v>
      </c>
      <c r="AA3" s="6"/>
      <c r="AB3" s="26"/>
    </row>
    <row r="4" spans="1:28" ht="20.100000000000001" customHeight="1" x14ac:dyDescent="0.2">
      <c r="A4" s="29"/>
      <c r="B4" s="7"/>
      <c r="C4" s="164" t="str">
        <f>'入力シート（黄色に入力）'!C3</f>
        <v>静岡県伊豆の国市長岡340番地の１</v>
      </c>
      <c r="D4" s="165"/>
      <c r="E4" s="165"/>
      <c r="F4" s="165"/>
      <c r="G4" s="165"/>
      <c r="H4" s="165"/>
      <c r="I4" s="165"/>
      <c r="J4" s="165"/>
      <c r="K4" s="165"/>
      <c r="L4" s="165"/>
      <c r="M4" s="6"/>
      <c r="N4" s="26"/>
      <c r="O4" s="29"/>
      <c r="P4" s="7"/>
      <c r="Q4" s="164" t="str">
        <f>C4</f>
        <v>静岡県伊豆の国市長岡340番地の１</v>
      </c>
      <c r="R4" s="165"/>
      <c r="S4" s="165"/>
      <c r="T4" s="165"/>
      <c r="U4" s="165"/>
      <c r="V4" s="165"/>
      <c r="W4" s="165"/>
      <c r="X4" s="165"/>
      <c r="Y4" s="165"/>
      <c r="Z4" s="165"/>
      <c r="AA4" s="6"/>
      <c r="AB4" s="26"/>
    </row>
    <row r="5" spans="1:28" ht="20.100000000000001" customHeight="1" x14ac:dyDescent="0.2">
      <c r="A5" s="29"/>
      <c r="B5" s="43" t="s">
        <v>38</v>
      </c>
      <c r="M5" s="6"/>
      <c r="N5" s="26"/>
      <c r="O5" s="29"/>
      <c r="P5" s="43" t="s">
        <v>38</v>
      </c>
      <c r="AA5" s="6"/>
      <c r="AB5" s="26"/>
    </row>
    <row r="6" spans="1:28" ht="20.100000000000001" customHeight="1" x14ac:dyDescent="0.2">
      <c r="A6" s="29"/>
      <c r="B6" s="7"/>
      <c r="C6" s="164" t="str">
        <f>'入力シート（黄色に入力）'!C4</f>
        <v>株式会社　伊豆の国市ホテル</v>
      </c>
      <c r="D6" s="165"/>
      <c r="E6" s="165"/>
      <c r="F6" s="165"/>
      <c r="G6" s="165"/>
      <c r="H6" s="165"/>
      <c r="I6" s="165"/>
      <c r="J6" s="165"/>
      <c r="K6" s="165"/>
      <c r="L6" s="165"/>
      <c r="M6" s="6"/>
      <c r="N6" s="26"/>
      <c r="O6" s="29"/>
      <c r="P6" s="7"/>
      <c r="Q6" s="164" t="str">
        <f>C6</f>
        <v>株式会社　伊豆の国市ホテル</v>
      </c>
      <c r="R6" s="165"/>
      <c r="S6" s="165"/>
      <c r="T6" s="165"/>
      <c r="U6" s="165"/>
      <c r="V6" s="165"/>
      <c r="W6" s="165"/>
      <c r="X6" s="165"/>
      <c r="Y6" s="165"/>
      <c r="Z6" s="165"/>
      <c r="AA6" s="6"/>
      <c r="AB6" s="26"/>
    </row>
    <row r="7" spans="1:28" ht="20.100000000000001" customHeight="1" x14ac:dyDescent="0.2">
      <c r="A7" s="29"/>
      <c r="B7" s="7"/>
      <c r="M7" s="6"/>
      <c r="N7" s="26"/>
      <c r="O7" s="29"/>
      <c r="P7" s="7"/>
      <c r="AA7" s="6"/>
      <c r="AB7" s="26"/>
    </row>
    <row r="8" spans="1:28" ht="27" customHeight="1" x14ac:dyDescent="0.2">
      <c r="A8" s="42"/>
      <c r="B8" s="121" t="s">
        <v>37</v>
      </c>
      <c r="C8" s="122"/>
      <c r="D8" s="116"/>
      <c r="E8" s="115" t="str">
        <f>'入力シート（黄色に入力）'!C8&amp;"年"&amp;VLOOKUP('入力シート（黄色に入力）'!$C$26,'入力シート（黄色に入力）'!$A$12:$P$23,1,FALSE)&amp;"月分"</f>
        <v>2024年3月分</v>
      </c>
      <c r="F8" s="122"/>
      <c r="G8" s="122"/>
      <c r="H8" s="122"/>
      <c r="I8" s="122"/>
      <c r="J8" s="122"/>
      <c r="K8" s="122"/>
      <c r="L8" s="122"/>
      <c r="M8" s="140"/>
      <c r="N8" s="41"/>
      <c r="O8" s="29"/>
      <c r="P8" s="121" t="s">
        <v>37</v>
      </c>
      <c r="Q8" s="122"/>
      <c r="R8" s="116"/>
      <c r="S8" s="115" t="str">
        <f>'入力シート（黄色に入力）'!C8&amp;"年"&amp;VLOOKUP('入力シート（黄色に入力）'!$C$26,'入力シート（黄色に入力）'!$A$12:$P$23,1,FALSE)&amp;"月分"</f>
        <v>2024年3月分</v>
      </c>
      <c r="T8" s="122"/>
      <c r="U8" s="122"/>
      <c r="V8" s="122"/>
      <c r="W8" s="122"/>
      <c r="X8" s="122"/>
      <c r="Y8" s="122"/>
      <c r="Z8" s="122"/>
      <c r="AA8" s="140"/>
      <c r="AB8" s="26"/>
    </row>
    <row r="9" spans="1:28" ht="12" customHeight="1" x14ac:dyDescent="0.2">
      <c r="A9" s="40"/>
      <c r="B9" s="161" t="s">
        <v>36</v>
      </c>
      <c r="C9" s="157" t="s">
        <v>35</v>
      </c>
      <c r="D9" s="63"/>
      <c r="E9" s="67"/>
      <c r="F9" s="64"/>
      <c r="G9" s="64"/>
      <c r="H9" s="65"/>
      <c r="I9" s="32"/>
      <c r="J9" s="64"/>
      <c r="K9" s="64"/>
      <c r="L9" s="64"/>
      <c r="M9" s="66" t="s">
        <v>2</v>
      </c>
      <c r="N9" s="39"/>
      <c r="O9" s="29"/>
      <c r="P9" s="161" t="s">
        <v>36</v>
      </c>
      <c r="Q9" s="157" t="s">
        <v>35</v>
      </c>
      <c r="R9" s="63"/>
      <c r="S9" s="67"/>
      <c r="T9" s="64"/>
      <c r="U9" s="64"/>
      <c r="V9" s="65"/>
      <c r="W9" s="32"/>
      <c r="X9" s="64"/>
      <c r="Y9" s="64"/>
      <c r="Z9" s="64"/>
      <c r="AA9" s="66" t="s">
        <v>2</v>
      </c>
      <c r="AB9" s="26"/>
    </row>
    <row r="10" spans="1:28" ht="18" customHeight="1" x14ac:dyDescent="0.25">
      <c r="A10" s="29"/>
      <c r="B10" s="162"/>
      <c r="C10" s="157"/>
      <c r="D10" s="141">
        <f>VLOOKUP('入力シート（黄色に入力）'!$C$26,'入力シート（黄色に入力）'!$A$12:$P$23,16,FALSE)</f>
        <v>121000</v>
      </c>
      <c r="E10" s="142"/>
      <c r="F10" s="142"/>
      <c r="G10" s="142"/>
      <c r="H10" s="142"/>
      <c r="I10" s="142"/>
      <c r="J10" s="142"/>
      <c r="K10" s="142"/>
      <c r="L10" s="142"/>
      <c r="M10" s="143"/>
      <c r="N10" s="26"/>
      <c r="O10" s="29"/>
      <c r="P10" s="162"/>
      <c r="Q10" s="157"/>
      <c r="R10" s="141">
        <f>VLOOKUP('入力シート（黄色に入力）'!$C$26,'入力シート（黄色に入力）'!$A$12:$P$23,16,FALSE)</f>
        <v>121000</v>
      </c>
      <c r="S10" s="142"/>
      <c r="T10" s="142"/>
      <c r="U10" s="142"/>
      <c r="V10" s="142"/>
      <c r="W10" s="142"/>
      <c r="X10" s="142"/>
      <c r="Y10" s="142"/>
      <c r="Z10" s="142"/>
      <c r="AA10" s="143"/>
      <c r="AB10" s="26"/>
    </row>
    <row r="11" spans="1:28" ht="27.75" customHeight="1" x14ac:dyDescent="0.2">
      <c r="A11" s="29"/>
      <c r="B11" s="162"/>
      <c r="C11" s="38" t="s">
        <v>34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5"/>
      <c r="N11" s="26"/>
      <c r="O11" s="29"/>
      <c r="P11" s="162"/>
      <c r="Q11" s="38" t="s">
        <v>34</v>
      </c>
      <c r="R11" s="144"/>
      <c r="S11" s="144"/>
      <c r="T11" s="144"/>
      <c r="U11" s="144"/>
      <c r="V11" s="144"/>
      <c r="W11" s="144"/>
      <c r="X11" s="144"/>
      <c r="Y11" s="144"/>
      <c r="Z11" s="144"/>
      <c r="AA11" s="145"/>
      <c r="AB11" s="26"/>
    </row>
    <row r="12" spans="1:28" ht="27.75" customHeight="1" x14ac:dyDescent="0.2">
      <c r="A12" s="29"/>
      <c r="B12" s="162"/>
      <c r="C12" s="37" t="s">
        <v>33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26"/>
      <c r="O12" s="29"/>
      <c r="P12" s="162"/>
      <c r="Q12" s="37" t="s">
        <v>33</v>
      </c>
      <c r="R12" s="144"/>
      <c r="S12" s="144"/>
      <c r="T12" s="144"/>
      <c r="U12" s="144"/>
      <c r="V12" s="144"/>
      <c r="W12" s="144"/>
      <c r="X12" s="144"/>
      <c r="Y12" s="144"/>
      <c r="Z12" s="144"/>
      <c r="AA12" s="145"/>
      <c r="AB12" s="26"/>
    </row>
    <row r="13" spans="1:28" ht="24.9" customHeight="1" x14ac:dyDescent="0.25">
      <c r="A13" s="29"/>
      <c r="B13" s="163"/>
      <c r="C13" s="37" t="s">
        <v>32</v>
      </c>
      <c r="D13" s="141">
        <f>VLOOKUP('入力シート（黄色に入力）'!$C$26,'入力シート（黄色に入力）'!$A$12:$P$23,16,FALSE)</f>
        <v>121000</v>
      </c>
      <c r="E13" s="142"/>
      <c r="F13" s="142"/>
      <c r="G13" s="142"/>
      <c r="H13" s="142"/>
      <c r="I13" s="142"/>
      <c r="J13" s="142"/>
      <c r="K13" s="142"/>
      <c r="L13" s="142"/>
      <c r="M13" s="143"/>
      <c r="N13" s="26"/>
      <c r="O13" s="29"/>
      <c r="P13" s="163"/>
      <c r="Q13" s="37" t="s">
        <v>32</v>
      </c>
      <c r="R13" s="141">
        <f>VLOOKUP('入力シート（黄色に入力）'!$C$26,'入力シート（黄色に入力）'!$A$12:$P$23,16,FALSE)</f>
        <v>121000</v>
      </c>
      <c r="S13" s="142"/>
      <c r="T13" s="142"/>
      <c r="U13" s="142"/>
      <c r="V13" s="142"/>
      <c r="W13" s="142"/>
      <c r="X13" s="142"/>
      <c r="Y13" s="142"/>
      <c r="Z13" s="142"/>
      <c r="AA13" s="143"/>
      <c r="AB13" s="26"/>
    </row>
    <row r="14" spans="1:28" ht="17.25" customHeight="1" x14ac:dyDescent="0.2">
      <c r="A14" s="29"/>
      <c r="B14" s="7"/>
      <c r="C14" s="36" t="s">
        <v>31</v>
      </c>
      <c r="D14" s="36"/>
      <c r="E14" s="35"/>
      <c r="F14" s="35"/>
      <c r="G14" s="35"/>
      <c r="H14" s="35"/>
      <c r="I14" s="35"/>
      <c r="J14" s="35"/>
      <c r="K14" s="35"/>
      <c r="L14" s="35"/>
      <c r="M14" s="31"/>
      <c r="N14" s="26"/>
      <c r="O14" s="29"/>
      <c r="P14" s="7"/>
      <c r="Q14" s="36" t="s">
        <v>30</v>
      </c>
      <c r="R14" s="36"/>
      <c r="S14" s="35"/>
      <c r="T14" s="35"/>
      <c r="U14" s="35"/>
      <c r="V14" s="35"/>
      <c r="W14" s="35"/>
      <c r="X14" s="35"/>
      <c r="Y14" s="35"/>
      <c r="Z14" s="35"/>
      <c r="AA14" s="31"/>
      <c r="AB14" s="26"/>
    </row>
    <row r="15" spans="1:28" x14ac:dyDescent="0.2">
      <c r="A15" s="29"/>
      <c r="B15" s="7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6"/>
      <c r="N15" s="26"/>
      <c r="O15" s="29"/>
      <c r="P15" s="7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6"/>
      <c r="AB15" s="26"/>
    </row>
    <row r="16" spans="1:28" ht="20.100000000000001" customHeight="1" x14ac:dyDescent="0.2">
      <c r="A16" s="29"/>
      <c r="B16" s="7"/>
      <c r="M16" s="6"/>
      <c r="N16" s="26"/>
      <c r="O16" s="29"/>
      <c r="P16" s="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6"/>
      <c r="AB16" s="26"/>
    </row>
    <row r="17" spans="1:28" ht="20.100000000000001" customHeight="1" x14ac:dyDescent="0.2">
      <c r="A17" s="29"/>
      <c r="B17" s="7"/>
      <c r="C17" s="168">
        <f>VLOOKUP('入力シート（黄色に入力）'!$C$26,'入力シート（黄色に入力）'!$A$12:$P$23,3,FALSE)</f>
        <v>45382</v>
      </c>
      <c r="D17" s="168"/>
      <c r="E17" s="168"/>
      <c r="F17" s="168"/>
      <c r="G17" s="168"/>
      <c r="H17" s="168"/>
      <c r="I17" s="168"/>
      <c r="M17" s="6"/>
      <c r="N17" s="26"/>
      <c r="O17" s="29"/>
      <c r="P17" s="7"/>
      <c r="Q17" s="77"/>
      <c r="R17" s="77"/>
      <c r="S17" s="77"/>
      <c r="T17" s="77"/>
      <c r="U17" s="77"/>
      <c r="V17" s="167" t="s">
        <v>29</v>
      </c>
      <c r="W17" s="150"/>
      <c r="X17" s="150"/>
      <c r="Y17" s="150"/>
      <c r="Z17" s="150"/>
      <c r="AA17" s="151"/>
      <c r="AB17" s="26"/>
    </row>
    <row r="18" spans="1:28" ht="20.100000000000001" customHeight="1" x14ac:dyDescent="0.2">
      <c r="A18" s="29"/>
      <c r="B18" s="7"/>
      <c r="M18" s="6"/>
      <c r="N18" s="26"/>
      <c r="O18" s="29"/>
      <c r="P18" s="7"/>
      <c r="Q18" s="79"/>
      <c r="S18" s="78"/>
      <c r="T18" s="78"/>
      <c r="U18" s="78"/>
      <c r="V18" s="150"/>
      <c r="W18" s="150"/>
      <c r="X18" s="150"/>
      <c r="Y18" s="150"/>
      <c r="Z18" s="150"/>
      <c r="AA18" s="151"/>
      <c r="AB18" s="26"/>
    </row>
    <row r="19" spans="1:28" ht="20.100000000000001" customHeight="1" x14ac:dyDescent="0.2">
      <c r="A19" s="29"/>
      <c r="B19" s="7"/>
      <c r="C19" t="s">
        <v>28</v>
      </c>
      <c r="H19" s="34"/>
      <c r="I19" s="115" t="s">
        <v>27</v>
      </c>
      <c r="J19" s="104"/>
      <c r="K19" s="104"/>
      <c r="L19" s="104"/>
      <c r="M19" s="156"/>
      <c r="N19" s="26"/>
      <c r="O19" s="29"/>
      <c r="P19" s="7"/>
      <c r="V19" s="34"/>
      <c r="W19" s="122" t="s">
        <v>27</v>
      </c>
      <c r="X19" s="104"/>
      <c r="Y19" s="104"/>
      <c r="Z19" s="104"/>
      <c r="AA19" s="156"/>
      <c r="AB19" s="26"/>
    </row>
    <row r="20" spans="1:28" ht="20.100000000000001" customHeight="1" x14ac:dyDescent="0.2">
      <c r="A20" s="29"/>
      <c r="B20" s="7"/>
      <c r="C20" s="76" t="s">
        <v>26</v>
      </c>
      <c r="H20" s="30"/>
      <c r="I20" s="146"/>
      <c r="J20" s="147"/>
      <c r="K20" s="147"/>
      <c r="L20" s="147"/>
      <c r="M20" s="148"/>
      <c r="N20" s="26"/>
      <c r="O20" s="29"/>
      <c r="P20" s="7"/>
      <c r="Q20" s="75"/>
      <c r="R20" s="75"/>
      <c r="S20" s="77"/>
      <c r="T20" s="77"/>
      <c r="U20" s="75"/>
      <c r="V20" s="33"/>
      <c r="W20" s="155"/>
      <c r="X20" s="147"/>
      <c r="Y20" s="147"/>
      <c r="Z20" s="147"/>
      <c r="AA20" s="148"/>
      <c r="AB20" s="26"/>
    </row>
    <row r="21" spans="1:28" ht="20.25" customHeight="1" x14ac:dyDescent="0.2">
      <c r="A21" s="29"/>
      <c r="B21" s="7"/>
      <c r="H21" s="30"/>
      <c r="I21" s="149"/>
      <c r="J21" s="150"/>
      <c r="K21" s="150"/>
      <c r="L21" s="150"/>
      <c r="M21" s="151"/>
      <c r="N21" s="26"/>
      <c r="O21" s="29"/>
      <c r="P21" s="7"/>
      <c r="Q21" s="77"/>
      <c r="R21" s="77"/>
      <c r="S21" s="77"/>
      <c r="T21" s="77"/>
      <c r="V21" s="30"/>
      <c r="W21" s="150"/>
      <c r="X21" s="150"/>
      <c r="Y21" s="150"/>
      <c r="Z21" s="150"/>
      <c r="AA21" s="151"/>
      <c r="AB21" s="26"/>
    </row>
    <row r="22" spans="1:28" ht="16.5" customHeight="1" x14ac:dyDescent="0.2">
      <c r="A22" s="29"/>
      <c r="B22" s="7"/>
      <c r="H22" s="30"/>
      <c r="I22" s="149"/>
      <c r="J22" s="150"/>
      <c r="K22" s="150"/>
      <c r="L22" s="150"/>
      <c r="M22" s="151"/>
      <c r="N22" s="26"/>
      <c r="O22" s="29"/>
      <c r="P22" s="7"/>
      <c r="Q22" s="150" t="s">
        <v>25</v>
      </c>
      <c r="R22" s="150"/>
      <c r="S22" s="150"/>
      <c r="T22" s="150"/>
      <c r="U22" s="150"/>
      <c r="V22" s="30"/>
      <c r="W22" s="150"/>
      <c r="X22" s="150"/>
      <c r="Y22" s="150"/>
      <c r="Z22" s="150"/>
      <c r="AA22" s="151"/>
      <c r="AB22" s="26"/>
    </row>
    <row r="23" spans="1:28" ht="20.100000000000001" customHeight="1" thickBot="1" x14ac:dyDescent="0.25">
      <c r="A23" s="29"/>
      <c r="B23" s="28"/>
      <c r="C23" s="22"/>
      <c r="D23" s="22"/>
      <c r="E23" s="22"/>
      <c r="F23" s="22"/>
      <c r="G23" s="22"/>
      <c r="H23" s="27"/>
      <c r="I23" s="152"/>
      <c r="J23" s="153"/>
      <c r="K23" s="153"/>
      <c r="L23" s="153"/>
      <c r="M23" s="154"/>
      <c r="N23" s="26"/>
      <c r="O23" s="29"/>
      <c r="P23" s="28"/>
      <c r="Q23" s="153"/>
      <c r="R23" s="153"/>
      <c r="S23" s="153"/>
      <c r="T23" s="153"/>
      <c r="U23" s="153"/>
      <c r="V23" s="27"/>
      <c r="W23" s="153"/>
      <c r="X23" s="153"/>
      <c r="Y23" s="153"/>
      <c r="Z23" s="153"/>
      <c r="AA23" s="154"/>
      <c r="AB23" s="26"/>
    </row>
  </sheetData>
  <sheetProtection algorithmName="SHA-512" hashValue="u6exyhYMmLHv67LjEw/0VHV7AkC1BIvDi7kzEl80H1CRBtFmzjMP3IbVnL0JjWFvZWMR2YvlxP3a65/sDDqnQA==" saltValue="MCUqOyuWm3btpQpfj975sQ==" spinCount="100000" sheet="1" objects="1" scenarios="1"/>
  <mergeCells count="30">
    <mergeCell ref="B1:M1"/>
    <mergeCell ref="B8:D8"/>
    <mergeCell ref="B9:B13"/>
    <mergeCell ref="P9:P13"/>
    <mergeCell ref="E8:M8"/>
    <mergeCell ref="P8:R8"/>
    <mergeCell ref="C9:C10"/>
    <mergeCell ref="P1:AA1"/>
    <mergeCell ref="C4:L4"/>
    <mergeCell ref="C6:L6"/>
    <mergeCell ref="Q6:Z6"/>
    <mergeCell ref="Q4:Z4"/>
    <mergeCell ref="D12:M12"/>
    <mergeCell ref="D13:M13"/>
    <mergeCell ref="S8:AA8"/>
    <mergeCell ref="R13:AA13"/>
    <mergeCell ref="D10:M10"/>
    <mergeCell ref="D11:M11"/>
    <mergeCell ref="I20:M23"/>
    <mergeCell ref="W20:AA23"/>
    <mergeCell ref="W19:AA19"/>
    <mergeCell ref="I19:M19"/>
    <mergeCell ref="Q22:U23"/>
    <mergeCell ref="Q9:Q10"/>
    <mergeCell ref="R10:AA10"/>
    <mergeCell ref="R11:AA11"/>
    <mergeCell ref="R12:AA12"/>
    <mergeCell ref="C15:L15"/>
    <mergeCell ref="V17:AA18"/>
    <mergeCell ref="C17:I17"/>
  </mergeCells>
  <phoneticPr fontId="2"/>
  <pageMargins left="0.2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E064-31BA-4658-BEC4-AA5FC88F9E74}">
  <dimension ref="B2:C14"/>
  <sheetViews>
    <sheetView workbookViewId="0">
      <selection activeCell="C13" sqref="C13"/>
    </sheetView>
  </sheetViews>
  <sheetFormatPr defaultRowHeight="13.2" x14ac:dyDescent="0.2"/>
  <cols>
    <col min="2" max="2" width="19.109375" style="83" bestFit="1" customWidth="1"/>
  </cols>
  <sheetData>
    <row r="2" spans="2:3" x14ac:dyDescent="0.2">
      <c r="B2" s="83">
        <v>6936130</v>
      </c>
      <c r="C2" t="s">
        <v>72</v>
      </c>
    </row>
    <row r="3" spans="2:3" x14ac:dyDescent="0.2">
      <c r="B3" s="83">
        <v>7568480</v>
      </c>
      <c r="C3" t="s">
        <v>72</v>
      </c>
    </row>
    <row r="4" spans="2:3" x14ac:dyDescent="0.2">
      <c r="B4" s="83">
        <v>7562780</v>
      </c>
      <c r="C4" t="s">
        <v>72</v>
      </c>
    </row>
    <row r="5" spans="2:3" x14ac:dyDescent="0.2">
      <c r="B5" s="83">
        <v>6482450</v>
      </c>
      <c r="C5" t="s">
        <v>72</v>
      </c>
    </row>
    <row r="6" spans="2:3" x14ac:dyDescent="0.2">
      <c r="B6" s="83">
        <v>5954770</v>
      </c>
      <c r="C6" t="s">
        <v>72</v>
      </c>
    </row>
    <row r="7" spans="2:3" x14ac:dyDescent="0.2">
      <c r="B7" s="83">
        <v>8125370</v>
      </c>
      <c r="C7" t="s">
        <v>72</v>
      </c>
    </row>
    <row r="8" spans="2:3" x14ac:dyDescent="0.2">
      <c r="B8" s="83">
        <v>6206720</v>
      </c>
      <c r="C8" t="s">
        <v>72</v>
      </c>
    </row>
    <row r="9" spans="2:3" x14ac:dyDescent="0.2">
      <c r="B9" s="83">
        <v>5383390</v>
      </c>
      <c r="C9" t="s">
        <v>72</v>
      </c>
    </row>
    <row r="10" spans="2:3" x14ac:dyDescent="0.2">
      <c r="B10" s="83">
        <v>6285860</v>
      </c>
      <c r="C10" t="s">
        <v>72</v>
      </c>
    </row>
    <row r="11" spans="2:3" x14ac:dyDescent="0.2">
      <c r="B11" s="83">
        <v>6226020</v>
      </c>
      <c r="C11" t="s">
        <v>72</v>
      </c>
    </row>
    <row r="12" spans="2:3" x14ac:dyDescent="0.2">
      <c r="B12" s="83">
        <v>8697010</v>
      </c>
      <c r="C12" t="s">
        <v>72</v>
      </c>
    </row>
    <row r="14" spans="2:3" x14ac:dyDescent="0.2">
      <c r="B14" s="83">
        <f>SUM(B2:B13)</f>
        <v>75428980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入力シート（黄色に入力）</vt:lpstr>
      <vt:lpstr>申告書（印刷用）</vt:lpstr>
      <vt:lpstr>納入書（印刷用）</vt:lpstr>
      <vt:lpstr>Sheet1</vt:lpstr>
      <vt:lpstr>'入力シート（黄色に入力）'!Print_Area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伊豆の国市</dc:creator>
  <cp:lastModifiedBy>谷平真穂</cp:lastModifiedBy>
  <cp:lastPrinted>2025-04-15T07:22:46Z</cp:lastPrinted>
  <dcterms:created xsi:type="dcterms:W3CDTF">2024-12-06T07:56:52Z</dcterms:created>
  <dcterms:modified xsi:type="dcterms:W3CDTF">2025-04-15T08:13:24Z</dcterms:modified>
</cp:coreProperties>
</file>